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60" windowWidth="19440" windowHeight="12375"/>
  </bookViews>
  <sheets>
    <sheet name="Всего-дор" sheetId="4" r:id="rId1"/>
    <sheet name="Лист1" sheetId="5" r:id="rId2"/>
  </sheets>
  <externalReferences>
    <externalReference r:id="rId3"/>
  </externalReferences>
  <definedNames>
    <definedName name="_xlnm._FilterDatabase" localSheetId="0" hidden="1">'Всего-дор'!$A$14:$AF$14</definedName>
    <definedName name="_xlnm.Print_Titles" localSheetId="0">'Всего-дор'!$14:$14</definedName>
    <definedName name="_xlnm.Print_Area" localSheetId="0">'Всего-дор'!$A$1:$AA$160</definedName>
  </definedNames>
  <calcPr calcId="145621"/>
</workbook>
</file>

<file path=xl/calcChain.xml><?xml version="1.0" encoding="utf-8"?>
<calcChain xmlns="http://schemas.openxmlformats.org/spreadsheetml/2006/main">
  <c r="Z30" i="4" l="1"/>
  <c r="Z29" i="4"/>
  <c r="Z60" i="4"/>
  <c r="U31" i="4"/>
  <c r="U32" i="4"/>
  <c r="U33" i="4"/>
  <c r="T32" i="4"/>
  <c r="T31" i="4"/>
  <c r="Z33" i="4"/>
  <c r="T33" i="4"/>
  <c r="U69" i="4"/>
  <c r="Z70" i="4"/>
  <c r="Z71" i="4"/>
  <c r="T69" i="4"/>
  <c r="Z69" i="4" s="1"/>
  <c r="Z59" i="4"/>
  <c r="Z58" i="4"/>
  <c r="Z54" i="4"/>
  <c r="Z53" i="4"/>
  <c r="Z49" i="4"/>
  <c r="Z48" i="4"/>
  <c r="T60" i="4" l="1"/>
  <c r="Z57" i="4"/>
  <c r="Z56" i="4"/>
  <c r="Y55" i="4"/>
  <c r="X55" i="4"/>
  <c r="W55" i="4"/>
  <c r="V55" i="4"/>
  <c r="U55" i="4"/>
  <c r="T55" i="4"/>
  <c r="V30" i="4"/>
  <c r="W30" i="4"/>
  <c r="X30" i="4"/>
  <c r="Y30" i="4"/>
  <c r="Z34" i="4"/>
  <c r="Z52" i="4"/>
  <c r="Z51" i="4"/>
  <c r="Y50" i="4"/>
  <c r="X50" i="4"/>
  <c r="W50" i="4"/>
  <c r="V50" i="4"/>
  <c r="U50" i="4"/>
  <c r="T50" i="4"/>
  <c r="Z46" i="4"/>
  <c r="Z47" i="4"/>
  <c r="U45" i="4"/>
  <c r="U30" i="4" s="1"/>
  <c r="V45" i="4"/>
  <c r="W45" i="4"/>
  <c r="X45" i="4"/>
  <c r="Y45" i="4"/>
  <c r="T45" i="4"/>
  <c r="T30" i="4" l="1"/>
  <c r="Z55" i="4"/>
  <c r="Z50" i="4"/>
  <c r="Z45" i="4"/>
  <c r="Y31" i="4"/>
  <c r="X31" i="4"/>
  <c r="Z43" i="4"/>
  <c r="Z44" i="4"/>
  <c r="Z42" i="4"/>
  <c r="W60" i="4" l="1"/>
  <c r="X60" i="4"/>
  <c r="Y60" i="4"/>
  <c r="V60" i="4"/>
  <c r="U24" i="4" l="1"/>
  <c r="V24" i="4"/>
  <c r="W24" i="4"/>
  <c r="X24" i="4"/>
  <c r="Y24" i="4"/>
  <c r="Z39" i="4"/>
  <c r="Z36" i="4"/>
  <c r="V31" i="4"/>
  <c r="Z41" i="4"/>
  <c r="Z38" i="4"/>
  <c r="Z23" i="4"/>
  <c r="Z68" i="4" l="1"/>
  <c r="Y114" i="4"/>
  <c r="X114" i="4"/>
  <c r="W114" i="4"/>
  <c r="V114" i="4"/>
  <c r="U114" i="4"/>
  <c r="T114" i="4"/>
  <c r="Y79" i="4"/>
  <c r="X79" i="4"/>
  <c r="W79" i="4"/>
  <c r="V79" i="4"/>
  <c r="U79" i="4"/>
  <c r="T79" i="4"/>
  <c r="Z116" i="4" l="1"/>
  <c r="Z114" i="4" s="1"/>
  <c r="Z72" i="4" l="1"/>
  <c r="T24" i="4" l="1"/>
  <c r="Z35" i="4"/>
  <c r="Z109" i="4"/>
  <c r="Z101" i="4"/>
  <c r="Z97" i="4"/>
  <c r="Z86" i="4"/>
  <c r="X126" i="4" l="1"/>
  <c r="T126" i="4"/>
  <c r="U126" i="4"/>
  <c r="V126" i="4"/>
  <c r="W126" i="4"/>
  <c r="T127" i="4"/>
  <c r="U127" i="4"/>
  <c r="V127" i="4"/>
  <c r="W127" i="4"/>
  <c r="X127" i="4"/>
  <c r="T90" i="4"/>
  <c r="U90" i="4"/>
  <c r="V90" i="4"/>
  <c r="W90" i="4"/>
  <c r="X90" i="4"/>
  <c r="Z63" i="4" l="1"/>
  <c r="U61" i="4"/>
  <c r="W61" i="4"/>
  <c r="T62" i="4"/>
  <c r="V62" i="4"/>
  <c r="X62" i="4"/>
  <c r="V25" i="4" l="1"/>
  <c r="W25" i="4"/>
  <c r="U25" i="4"/>
  <c r="X25" i="4"/>
  <c r="T25" i="4"/>
  <c r="Z76" i="4" l="1"/>
  <c r="Z85" i="4"/>
  <c r="Z62" i="4" l="1"/>
  <c r="Z111" i="4" l="1"/>
  <c r="Z110" i="4"/>
  <c r="Z67" i="4" l="1"/>
  <c r="Z66" i="4"/>
  <c r="Z106" i="4" l="1"/>
  <c r="Z80" i="4" l="1"/>
  <c r="Z108" i="4"/>
  <c r="Y126" i="4" l="1"/>
  <c r="Y127" i="4"/>
  <c r="W113" i="4" l="1"/>
  <c r="X113" i="4"/>
  <c r="Y113" i="4"/>
  <c r="Z107" i="4" l="1"/>
  <c r="T78" i="4" l="1"/>
  <c r="V78" i="4"/>
  <c r="W78" i="4"/>
  <c r="X78" i="4"/>
  <c r="Y78" i="4"/>
  <c r="Y90" i="4" l="1"/>
  <c r="Z103" i="4"/>
  <c r="T113" i="4" l="1"/>
  <c r="V113" i="4"/>
  <c r="U113" i="4" l="1"/>
  <c r="Z32" i="4" l="1"/>
  <c r="Z64" i="4" l="1"/>
  <c r="Z74" i="4"/>
  <c r="Z92" i="4" l="1"/>
  <c r="Z75" i="4" l="1"/>
  <c r="Y28" i="4" l="1"/>
  <c r="W134" i="4"/>
  <c r="X134" i="4"/>
  <c r="Y134" i="4"/>
  <c r="Y61" i="4"/>
  <c r="Y25" i="4" s="1"/>
  <c r="U89" i="4" l="1"/>
  <c r="U77" i="4" s="1"/>
  <c r="V89" i="4"/>
  <c r="V77" i="4" s="1"/>
  <c r="V29" i="4" s="1"/>
  <c r="W89" i="4"/>
  <c r="W77" i="4" s="1"/>
  <c r="W29" i="4" s="1"/>
  <c r="X89" i="4"/>
  <c r="X77" i="4" s="1"/>
  <c r="X29" i="4" s="1"/>
  <c r="Y89" i="4"/>
  <c r="Y77" i="4" s="1"/>
  <c r="Y29" i="4" s="1"/>
  <c r="T89" i="4"/>
  <c r="T77" i="4" s="1"/>
  <c r="Y15" i="4" l="1"/>
  <c r="X15" i="4"/>
  <c r="W15" i="4"/>
  <c r="V15" i="4"/>
  <c r="U78" i="4"/>
  <c r="U26" i="4" s="1"/>
  <c r="V26" i="4"/>
  <c r="W26" i="4"/>
  <c r="X26" i="4"/>
  <c r="Y26" i="4"/>
  <c r="Z26" i="4" s="1"/>
  <c r="Z78" i="4"/>
  <c r="T26" i="4"/>
  <c r="Z129" i="4"/>
  <c r="Z155" i="4"/>
  <c r="Z82" i="4"/>
  <c r="Z83" i="4"/>
  <c r="Z79" i="4" s="1"/>
  <c r="Z84" i="4"/>
  <c r="Z87" i="4"/>
  <c r="Z88" i="4"/>
  <c r="Z93" i="4"/>
  <c r="Z95" i="4"/>
  <c r="Z96" i="4"/>
  <c r="Z99" i="4"/>
  <c r="Z100" i="4"/>
  <c r="Z105" i="4"/>
  <c r="Z115" i="4"/>
  <c r="Z119" i="4"/>
  <c r="Z121" i="4"/>
  <c r="Z122" i="4"/>
  <c r="Z124" i="4"/>
  <c r="Z126" i="4"/>
  <c r="Z127" i="4"/>
  <c r="Z131" i="4"/>
  <c r="Z133" i="4"/>
  <c r="Z140" i="4"/>
  <c r="Z142" i="4"/>
  <c r="Z144" i="4"/>
  <c r="Z146" i="4"/>
  <c r="Z147" i="4"/>
  <c r="Z149" i="4"/>
  <c r="Z151" i="4"/>
  <c r="Z153" i="4"/>
  <c r="Z15" i="4" l="1"/>
  <c r="Z113" i="4"/>
  <c r="Z90" i="4"/>
  <c r="Z24" i="4" l="1"/>
  <c r="Z65" i="4" l="1"/>
  <c r="Z31" i="4" l="1"/>
  <c r="U134" i="4" l="1"/>
  <c r="T134" i="4"/>
  <c r="T29" i="4" l="1"/>
  <c r="V134" i="4"/>
  <c r="Z136" i="4" l="1"/>
  <c r="Z137" i="4"/>
  <c r="U60" i="4" l="1"/>
  <c r="U29" i="4" s="1"/>
  <c r="Z73" i="4"/>
  <c r="Z104" i="4"/>
  <c r="U15" i="4" l="1"/>
  <c r="Z134" i="4"/>
  <c r="Z102" i="4"/>
  <c r="Z94" i="4"/>
  <c r="Z98" i="4"/>
  <c r="Z91" i="4"/>
  <c r="T28" i="4"/>
  <c r="U28" i="4"/>
  <c r="V28" i="4"/>
  <c r="W28" i="4"/>
  <c r="X28" i="4"/>
  <c r="Z89" i="4" l="1"/>
  <c r="Z77" i="4" s="1"/>
  <c r="Z28" i="4"/>
  <c r="A16" i="4"/>
  <c r="H16" i="4"/>
  <c r="I16" i="4"/>
  <c r="J16" i="4"/>
  <c r="K16" i="4"/>
  <c r="L16" i="4"/>
  <c r="Q16" i="4"/>
  <c r="A17" i="4"/>
  <c r="H17" i="4"/>
  <c r="I17" i="4"/>
  <c r="J17" i="4"/>
  <c r="K17" i="4"/>
  <c r="L17" i="4"/>
  <c r="Q17" i="4"/>
  <c r="A18" i="4"/>
  <c r="H18" i="4"/>
  <c r="I18" i="4"/>
  <c r="J18" i="4"/>
  <c r="K18" i="4"/>
  <c r="L18" i="4"/>
  <c r="Q18" i="4"/>
  <c r="A19" i="4"/>
  <c r="H19" i="4"/>
  <c r="I19" i="4"/>
  <c r="J19" i="4"/>
  <c r="K19" i="4"/>
  <c r="L19" i="4"/>
  <c r="Q19" i="4"/>
  <c r="A20" i="4"/>
  <c r="H20" i="4"/>
  <c r="I20" i="4"/>
  <c r="J20" i="4"/>
  <c r="K20" i="4"/>
  <c r="L20" i="4"/>
  <c r="Q20" i="4"/>
  <c r="A21" i="4"/>
  <c r="H21" i="4"/>
  <c r="I21" i="4"/>
  <c r="J21" i="4"/>
  <c r="K21" i="4"/>
  <c r="L21" i="4"/>
  <c r="Q21" i="4"/>
  <c r="T27" i="4" l="1"/>
  <c r="U27" i="4"/>
  <c r="V27" i="4"/>
  <c r="Z27" i="4" l="1"/>
  <c r="Z25" i="4"/>
  <c r="Z61" i="4"/>
  <c r="T20" i="4" l="1"/>
  <c r="T16" i="4"/>
  <c r="T17" i="4"/>
  <c r="T18" i="4"/>
  <c r="T19" i="4"/>
  <c r="T21" i="4" l="1"/>
  <c r="U17" i="4"/>
  <c r="V17" i="4" s="1"/>
  <c r="W17" i="4" s="1"/>
  <c r="X17" i="4" s="1"/>
  <c r="U19" i="4"/>
  <c r="V19" i="4" s="1"/>
  <c r="W19" i="4" s="1"/>
  <c r="X19" i="4" s="1"/>
  <c r="U16" i="4"/>
  <c r="V16" i="4" s="1"/>
  <c r="W16" i="4" s="1"/>
  <c r="X16" i="4" s="1"/>
  <c r="U18" i="4"/>
  <c r="V18" i="4" s="1"/>
  <c r="W18" i="4" s="1"/>
  <c r="X18" i="4" s="1"/>
  <c r="U20" i="4"/>
  <c r="V20" i="4" s="1"/>
  <c r="W20" i="4" s="1"/>
  <c r="X20" i="4" s="1"/>
  <c r="Z19" i="4" l="1"/>
  <c r="Z17" i="4"/>
  <c r="Z18" i="4"/>
  <c r="Z20" i="4"/>
  <c r="Z16" i="4"/>
  <c r="T15" i="4" l="1"/>
  <c r="U21" i="4" l="1"/>
  <c r="V21" i="4" l="1"/>
  <c r="W21" i="4" s="1"/>
  <c r="X21" i="4" s="1"/>
  <c r="Z21" i="4" l="1"/>
</calcChain>
</file>

<file path=xl/sharedStrings.xml><?xml version="1.0" encoding="utf-8"?>
<sst xmlns="http://schemas.openxmlformats.org/spreadsheetml/2006/main" count="966" uniqueCount="179">
  <si>
    <t>раздел</t>
  </si>
  <si>
    <t>тыс. руб.</t>
  </si>
  <si>
    <t>департамент благоустройства</t>
  </si>
  <si>
    <t xml:space="preserve">администрация Заволжского района </t>
  </si>
  <si>
    <t xml:space="preserve">администрация Московского района </t>
  </si>
  <si>
    <t xml:space="preserve">администрация Пролетарского района </t>
  </si>
  <si>
    <t xml:space="preserve">администрация Центрального района </t>
  </si>
  <si>
    <t>департамент архитектуры и строительства</t>
  </si>
  <si>
    <t>Обеспечивающая подпрограмма</t>
  </si>
  <si>
    <t>шт.</t>
  </si>
  <si>
    <t>%</t>
  </si>
  <si>
    <t>км</t>
  </si>
  <si>
    <t>м</t>
  </si>
  <si>
    <t>ед.</t>
  </si>
  <si>
    <t>Целевое (суммарное) значение показателя</t>
  </si>
  <si>
    <t>значение</t>
  </si>
  <si>
    <t>Характеристика муниципальной программы города Твери</t>
  </si>
  <si>
    <t>Цели программы, подпрограммы, задачи подпрограммы, мероприятия подпрограммы, административные мероприятия и их показатели</t>
  </si>
  <si>
    <t>Единица измерения</t>
  </si>
  <si>
    <t>да/нет</t>
  </si>
  <si>
    <t>да</t>
  </si>
  <si>
    <t>кв. м</t>
  </si>
  <si>
    <t>Код бюджетной классификации</t>
  </si>
  <si>
    <t>0</t>
  </si>
  <si>
    <t>1</t>
  </si>
  <si>
    <t>2</t>
  </si>
  <si>
    <t>под-раздел</t>
  </si>
  <si>
    <t>Классификация целевой статьи расходов бюджета</t>
  </si>
  <si>
    <t>п. м</t>
  </si>
  <si>
    <t>Задача 1 
«Организация пассажирских перевозок городским общественным транспортом»</t>
  </si>
  <si>
    <t>5</t>
  </si>
  <si>
    <t>8</t>
  </si>
  <si>
    <t>9</t>
  </si>
  <si>
    <t>4</t>
  </si>
  <si>
    <t>3</t>
  </si>
  <si>
    <t>6</t>
  </si>
  <si>
    <t>Задача 3 
«Содержание автомобильных дорог общего пользования и искусственных сооружений на них»</t>
  </si>
  <si>
    <t>Задача 2 
«Капитальный и текущий ремонт автомобильных дорог общего пользования и искусственных сооружений на них»</t>
  </si>
  <si>
    <t>Задача 1 
«Строительство (реконструкция) автомобильных дорог общего пользования и искусственных сооружений на них»</t>
  </si>
  <si>
    <t>7</t>
  </si>
  <si>
    <t>1. Обеспечение деятельности  ответственного исполнителя муниципальной программы - департамент благоустройства, дорожного хозяйства  и транспорта</t>
  </si>
  <si>
    <t>2. Административные мероприятия</t>
  </si>
  <si>
    <t>Муниципальная программа, всего</t>
  </si>
  <si>
    <t>да - 1
нет - 0</t>
  </si>
  <si>
    <t>Задача 2 
«Организация выдачи специальных разрешений и согласований на движение по автомобильным дорогам транспортного средства, осуществляющего перевозки опасных, тяжеловесных и (или) крупногабаритных грузов»</t>
  </si>
  <si>
    <t>Примечание: разработка проектной документации, технический надзор и другие виды надзора по мероприятиям осуществляются за счет средств, запланированных на реализацию этих мероприятий</t>
  </si>
  <si>
    <t>единиц</t>
  </si>
  <si>
    <t>штук</t>
  </si>
  <si>
    <t>год достижения</t>
  </si>
  <si>
    <t>тысяч руб.</t>
  </si>
  <si>
    <t>тысяч кв. м</t>
  </si>
  <si>
    <t>тысяч чел.</t>
  </si>
  <si>
    <t>Годы реализации программы</t>
  </si>
  <si>
    <r>
      <t xml:space="preserve">Показатель 1
</t>
    </r>
    <r>
      <rPr>
        <sz val="11"/>
        <rFont val="Times New Roman"/>
        <family val="1"/>
        <charset val="204"/>
      </rPr>
      <t>«Количество разработанных комплектов проектно-сметной документации»</t>
    </r>
  </si>
  <si>
    <t>тысяч м3</t>
  </si>
  <si>
    <r>
      <rPr>
        <b/>
        <sz val="11"/>
        <rFont val="Times New Roman"/>
        <family val="1"/>
        <charset val="204"/>
      </rPr>
      <t>Показатель 5</t>
    </r>
    <r>
      <rPr>
        <sz val="11"/>
        <rFont val="Times New Roman"/>
        <family val="1"/>
        <charset val="204"/>
      </rPr>
      <t xml:space="preserve">
«Общая площадь отремонтированных дворовых территорий многоквартирных домов, проездов к дворовым территориям многоквартирных домов на территории города»</t>
    </r>
  </si>
  <si>
    <r>
      <t>Подпрограмма 1</t>
    </r>
    <r>
      <rPr>
        <sz val="11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«Дорожное хозяйство»</t>
    </r>
  </si>
  <si>
    <r>
      <t xml:space="preserve">Показатель 1 
</t>
    </r>
    <r>
      <rPr>
        <sz val="11"/>
        <rFont val="Times New Roman"/>
        <family val="1"/>
        <charset val="204"/>
      </rPr>
      <t>«Общая протяженность построенных (реконструированных) дорог»</t>
    </r>
  </si>
  <si>
    <r>
      <t xml:space="preserve">Показатель 2 
</t>
    </r>
    <r>
      <rPr>
        <sz val="11"/>
        <rFont val="Times New Roman"/>
        <family val="1"/>
        <charset val="204"/>
      </rPr>
      <t>«Общая площадь построенных (реконструированных) дорог»</t>
    </r>
  </si>
  <si>
    <r>
      <t xml:space="preserve">Показатель 1
</t>
    </r>
    <r>
      <rPr>
        <sz val="11"/>
        <rFont val="Times New Roman"/>
        <family val="1"/>
        <charset val="204"/>
      </rPr>
      <t>«Общая площадь отремонтированных автомобильных дорог и искусственных сооружений на них»</t>
    </r>
  </si>
  <si>
    <r>
      <rPr>
        <b/>
        <sz val="11"/>
        <rFont val="Times New Roman"/>
        <family val="1"/>
        <charset val="204"/>
      </rPr>
      <t>Мероприятие 2.01</t>
    </r>
    <r>
      <rPr>
        <sz val="11"/>
        <rFont val="Times New Roman"/>
        <family val="1"/>
        <charset val="204"/>
      </rPr>
      <t xml:space="preserve"> 
«Капитальный ремонт автомобильных  дорог города, включая тротуары»</t>
    </r>
  </si>
  <si>
    <r>
      <t xml:space="preserve">Показатель 1
</t>
    </r>
    <r>
      <rPr>
        <sz val="11"/>
        <rFont val="Times New Roman"/>
        <family val="1"/>
        <charset val="204"/>
      </rPr>
      <t>«Количество разработанных проектов ПСД на капитальный ремонт объектов УДС»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</si>
  <si>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«Площадь капитального ремонта автомобильных дорог города, включая тротуары»</t>
    </r>
  </si>
  <si>
    <r>
      <rPr>
        <b/>
        <sz val="11"/>
        <rFont val="Times New Roman"/>
        <family val="1"/>
        <charset val="204"/>
      </rPr>
      <t xml:space="preserve">Показатель 4 </t>
    </r>
    <r>
      <rPr>
        <sz val="11"/>
        <rFont val="Times New Roman"/>
        <family val="1"/>
        <charset val="204"/>
      </rPr>
      <t xml:space="preserve">
«Площадь отремонтированных автомобильных дорог города, включая тротуары»</t>
    </r>
  </si>
  <si>
    <r>
      <rPr>
        <b/>
        <sz val="11"/>
        <rFont val="Times New Roman"/>
        <family val="1"/>
        <charset val="204"/>
      </rPr>
      <t>Показатель 5</t>
    </r>
    <r>
      <rPr>
        <sz val="11"/>
        <rFont val="Times New Roman"/>
        <family val="1"/>
        <charset val="204"/>
      </rPr>
      <t xml:space="preserve">
«Количество отремонтированных искусственных сооружений»</t>
    </r>
  </si>
  <si>
    <r>
      <t xml:space="preserve">Показатель 1
</t>
    </r>
    <r>
      <rPr>
        <sz val="11"/>
        <rFont val="Times New Roman"/>
        <family val="1"/>
        <charset val="204"/>
      </rPr>
      <t>«Площадь содержания автомобильных дорог города и искусственных сооружений на них»</t>
    </r>
  </si>
  <si>
    <r>
      <rPr>
        <b/>
        <sz val="11"/>
        <rFont val="Times New Roman"/>
        <family val="1"/>
        <charset val="204"/>
      </rPr>
      <t>Мероприятие 3.01</t>
    </r>
    <r>
      <rPr>
        <sz val="11"/>
        <rFont val="Times New Roman"/>
        <family val="1"/>
        <charset val="204"/>
      </rPr>
      <t xml:space="preserve"> 
«Содержание автомобильных дорог общего пользования и искусственных сооружений на них» 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</si>
  <si>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«Площадь содержания автомобильных дорог и искусственных сооружений на них»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</si>
  <si>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
«Количество разработанных схем организации дорожного движения на автомобильных дорогах города»</t>
    </r>
  </si>
  <si>
    <r>
      <rPr>
        <b/>
        <sz val="11"/>
        <rFont val="Times New Roman"/>
        <family val="1"/>
        <charset val="204"/>
      </rPr>
      <t>Показатель 3</t>
    </r>
    <r>
      <rPr>
        <sz val="11"/>
        <rFont val="Times New Roman"/>
        <family val="1"/>
        <charset val="204"/>
      </rPr>
      <t xml:space="preserve">
«Количество установленных (замененных) дорожных знаков на автомобильных дорогах города»</t>
    </r>
  </si>
  <si>
    <r>
      <rPr>
        <b/>
        <sz val="11"/>
        <rFont val="Times New Roman"/>
        <family val="1"/>
        <charset val="204"/>
      </rPr>
      <t>Показатель 4</t>
    </r>
    <r>
      <rPr>
        <sz val="11"/>
        <rFont val="Times New Roman"/>
        <family val="1"/>
        <charset val="204"/>
      </rPr>
      <t xml:space="preserve">
«Площадь нанесенной дорожной разметки на автомобильных дорогах города»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</si>
  <si>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модернизированных светофорных объектов»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</si>
  <si>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«Количество установленных новых светофорных объектов»</t>
    </r>
  </si>
  <si>
    <r>
      <t xml:space="preserve">Мероприятие 3.03 
</t>
    </r>
    <r>
      <rPr>
        <sz val="11"/>
        <rFont val="Times New Roman"/>
        <family val="1"/>
        <charset val="204"/>
      </rPr>
      <t>«Проведение противопаводковых мероприятий и содержание сетей ливневой канализации»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</si>
  <si>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«Прочистка водоотводных канав на территории города»</t>
    </r>
  </si>
  <si>
    <r>
      <rPr>
        <b/>
        <sz val="11"/>
        <rFont val="Times New Roman"/>
        <family val="1"/>
        <charset val="204"/>
      </rPr>
      <t>Мероприятие 3.03</t>
    </r>
    <r>
      <rPr>
        <sz val="11"/>
        <rFont val="Times New Roman"/>
        <family val="1"/>
        <charset val="204"/>
      </rPr>
      <t xml:space="preserve"> 
«Проведение противопаводковых мероприятий и содержание сетей ливневой канализации»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</si>
  <si>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«Прочистка водоотводных канав на территории Заволжского района»</t>
    </r>
  </si>
  <si>
    <r>
      <rPr>
        <b/>
        <sz val="11"/>
        <rFont val="Times New Roman"/>
        <family val="1"/>
        <charset val="204"/>
      </rPr>
      <t xml:space="preserve">Показатель 3 </t>
    </r>
    <r>
      <rPr>
        <sz val="11"/>
        <rFont val="Times New Roman"/>
        <family val="1"/>
        <charset val="204"/>
      </rPr>
      <t xml:space="preserve">
«Замена водопропускных труб на территории Заволжского района»</t>
    </r>
  </si>
  <si>
    <r>
      <rPr>
        <b/>
        <sz val="11"/>
        <rFont val="Times New Roman"/>
        <family val="1"/>
        <charset val="204"/>
      </rPr>
      <t>Показатель 4</t>
    </r>
    <r>
      <rPr>
        <sz val="11"/>
        <rFont val="Times New Roman"/>
        <family val="1"/>
        <charset val="204"/>
      </rPr>
      <t xml:space="preserve">
«Прочистка водоотводных канав на территории Пролетарского района»</t>
    </r>
  </si>
  <si>
    <r>
      <rPr>
        <b/>
        <sz val="11"/>
        <rFont val="Times New Roman"/>
        <family val="1"/>
        <charset val="204"/>
      </rPr>
      <t>Показатель 5</t>
    </r>
    <r>
      <rPr>
        <sz val="11"/>
        <rFont val="Times New Roman"/>
        <family val="1"/>
        <charset val="204"/>
      </rPr>
      <t xml:space="preserve">
«Промывка водопропускных труб на территории Пролетарского района»</t>
    </r>
  </si>
  <si>
    <r>
      <t>Подпрограмма 2</t>
    </r>
    <r>
      <rPr>
        <sz val="11"/>
        <rFont val="Times New Roman"/>
        <family val="1"/>
        <charset val="204"/>
      </rPr>
      <t xml:space="preserve"> «</t>
    </r>
    <r>
      <rPr>
        <b/>
        <sz val="11"/>
        <rFont val="Times New Roman"/>
        <family val="1"/>
        <charset val="204"/>
      </rPr>
      <t xml:space="preserve">Общественный транспорт» 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</si>
  <si>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перевезенных пассажиров муниципальным пассажирским транспортом»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</si>
  <si>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«Степень выполнения мероприятия»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</si>
  <si>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изданных нормативно-правовых актов»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</si>
  <si>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«Количество проведенных проверок по соблюдению действующего расписания на городских коммерческих маршрутах»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</si>
  <si>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проведенных проверок»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</si>
  <si>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«Количество выданных разрешений»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</si>
  <si>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 
«Полученный доход в бюджет города от выдачи специальных разрешений»</t>
    </r>
  </si>
  <si>
    <r>
      <rPr>
        <b/>
        <sz val="11"/>
        <rFont val="Times New Roman"/>
        <family val="1"/>
        <charset val="204"/>
      </rPr>
      <t>1.01</t>
    </r>
    <r>
      <rPr>
        <sz val="11"/>
        <rFont val="Times New Roman"/>
        <family val="1"/>
        <charset val="204"/>
      </rPr>
      <t xml:space="preserve"> «Руководство и управление в сфере установленных функций»</t>
    </r>
  </si>
  <si>
    <r>
      <rPr>
        <b/>
        <sz val="11"/>
        <rFont val="Times New Roman"/>
        <family val="1"/>
        <charset val="204"/>
      </rPr>
      <t xml:space="preserve">1.02 </t>
    </r>
    <r>
      <rPr>
        <sz val="11"/>
        <rFont val="Times New Roman"/>
        <family val="1"/>
        <charset val="204"/>
      </rPr>
      <t>«Осуществление органами местного самоуправления (ответственным исполнителем) государственных полномочий Тверской области по организации транспортного обслуживания населения автомобильным транспортом в межмуниципальном и пригородном сообщении Тверской области (межбюджетные трансферты)»</t>
    </r>
  </si>
  <si>
    <r>
      <rPr>
        <b/>
        <sz val="11"/>
        <rFont val="Times New Roman"/>
        <family val="1"/>
        <charset val="204"/>
      </rPr>
      <t>Административное мероприятие 2.01</t>
    </r>
    <r>
      <rPr>
        <sz val="11"/>
        <rFont val="Times New Roman"/>
        <family val="1"/>
        <charset val="204"/>
      </rPr>
      <t xml:space="preserve"> 
«Выдача разрешений на право производства земляных работ»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</si>
  <si>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«Количество выданных разрешений на право производства земляных работ»</t>
    </r>
  </si>
  <si>
    <r>
      <rPr>
        <b/>
        <sz val="11"/>
        <rFont val="Times New Roman"/>
        <family val="1"/>
        <charset val="204"/>
      </rPr>
      <t>Административное мероприятие 2.02</t>
    </r>
    <r>
      <rPr>
        <sz val="11"/>
        <rFont val="Times New Roman"/>
        <family val="1"/>
        <charset val="204"/>
      </rPr>
      <t xml:space="preserve"> 
«Разработка проектов нормативных правовых актов администрации города Твери по вопросам, относящимся к сфере ведения ответственного исполнителя»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</si>
  <si>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 
«Количество разработанных проектов нормативных правовых актов администрации города Твери по вопросам, относящимся к сфере ведения ответственного исполнителя»</t>
    </r>
  </si>
  <si>
    <r>
      <rPr>
        <b/>
        <sz val="11"/>
        <rFont val="Times New Roman"/>
        <family val="1"/>
        <charset val="204"/>
      </rPr>
      <t>Административное мероприятие 2.03</t>
    </r>
    <r>
      <rPr>
        <sz val="11"/>
        <rFont val="Times New Roman"/>
        <family val="1"/>
        <charset val="204"/>
      </rPr>
      <t xml:space="preserve"> 
«Подготовка конкурсной документации и проведение конкурсных процедур в рамках действующего законодательства»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</si>
  <si>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 
«Количество проведенных торгов на право заключения муниципальных контрактов»</t>
    </r>
  </si>
  <si>
    <r>
      <rPr>
        <b/>
        <sz val="11"/>
        <rFont val="Times New Roman"/>
        <family val="1"/>
        <charset val="204"/>
      </rPr>
      <t>Административное мероприятие 2.04</t>
    </r>
    <r>
      <rPr>
        <sz val="11"/>
        <rFont val="Times New Roman"/>
        <family val="1"/>
        <charset val="204"/>
      </rPr>
      <t xml:space="preserve"> 
«Организация и ведение бухгалтерского учета»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</si>
  <si>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 
«Количество отчетов, представляемых департаментом в налоговые органы, во внебюджетные фонды, Росприроднадзор, Тверьстат и департамент финансов администрации города Твери»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</si>
  <si>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«Доля исполненных муниципальных контрактов (договоров) в общем количестве заключенных муниципальных контрактов (договоров)»</t>
    </r>
  </si>
  <si>
    <r>
      <rPr>
        <b/>
        <sz val="11"/>
        <rFont val="Times New Roman"/>
        <family val="1"/>
        <charset val="204"/>
      </rPr>
      <t>Административное мероприятие 2.05</t>
    </r>
    <r>
      <rPr>
        <sz val="11"/>
        <rFont val="Times New Roman"/>
        <family val="1"/>
        <charset val="204"/>
      </rPr>
      <t xml:space="preserve"> 
«Обеспечение бесперебойной работы используемой департаментом вычислительной и оргтехники»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</si>
  <si>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 
«Количество проведенных профилактических мероприятий и ремонтов»</t>
    </r>
  </si>
  <si>
    <r>
      <rPr>
        <b/>
        <sz val="11"/>
        <rFont val="Times New Roman"/>
        <family val="1"/>
        <charset val="204"/>
      </rPr>
      <t>Административное мероприятие 2.06</t>
    </r>
    <r>
      <rPr>
        <sz val="11"/>
        <rFont val="Times New Roman"/>
        <family val="1"/>
        <charset val="204"/>
      </rPr>
      <t xml:space="preserve"> 
«Проведение плановых проверок в подведомственном казенном учреждении»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</si>
  <si>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 
«Количество проведенных проверок»</t>
    </r>
  </si>
  <si>
    <r>
      <rPr>
        <b/>
        <sz val="11"/>
        <rFont val="Times New Roman"/>
        <family val="1"/>
        <charset val="204"/>
      </rPr>
      <t>Административное мероприятие 2.07</t>
    </r>
    <r>
      <rPr>
        <sz val="11"/>
        <rFont val="Times New Roman"/>
        <family val="1"/>
        <charset val="204"/>
      </rPr>
      <t xml:space="preserve"> 
«Организация и проведение заседаний по определению эффективности деятельности муниципальных предприятий»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</si>
  <si>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 
«Количество проведенных заседаний комиссий»</t>
    </r>
  </si>
  <si>
    <r>
      <rPr>
        <b/>
        <sz val="11"/>
        <rFont val="Times New Roman"/>
        <family val="1"/>
        <charset val="204"/>
      </rPr>
      <t>Административное мероприятие 2.08</t>
    </r>
    <r>
      <rPr>
        <sz val="11"/>
        <rFont val="Times New Roman"/>
        <family val="1"/>
        <charset val="204"/>
      </rPr>
      <t xml:space="preserve"> 
«Обеспечение работы городской комиссии по безопасности дорожного движения»</t>
    </r>
  </si>
  <si>
    <t>код исполнителя программы</t>
  </si>
  <si>
    <r>
      <rPr>
        <b/>
        <sz val="11"/>
        <rFont val="Times New Roman"/>
        <family val="1"/>
        <charset val="204"/>
      </rPr>
      <t>Мероприятие 3.02</t>
    </r>
    <r>
      <rPr>
        <sz val="11"/>
        <rFont val="Times New Roman"/>
        <family val="1"/>
        <charset val="204"/>
      </rPr>
      <t xml:space="preserve"> 
«Модернизация и установка новых светофорных объектов»</t>
    </r>
  </si>
  <si>
    <t>тысяч кв.м</t>
  </si>
  <si>
    <t>S</t>
  </si>
  <si>
    <t xml:space="preserve"> </t>
  </si>
  <si>
    <r>
      <rPr>
        <b/>
        <sz val="11"/>
        <rFont val="Times New Roman"/>
        <family val="1"/>
        <charset val="204"/>
      </rPr>
      <t>Мероприятие 3.05</t>
    </r>
    <r>
      <rPr>
        <sz val="11"/>
        <rFont val="Times New Roman"/>
        <family val="1"/>
        <charset val="204"/>
      </rPr>
      <t xml:space="preserve"> 
«Устройство и ремонт остановочных комплексов»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</si>
  <si>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«Количество проведенных проверок по соблюдению действующего расписания при осуществлении регулярных перевозок пассажиров и багажа по маршрутам регулярных перевозок»</t>
    </r>
  </si>
  <si>
    <r>
      <rPr>
        <b/>
        <sz val="11"/>
        <rFont val="Times New Roman"/>
        <family val="1"/>
        <charset val="204"/>
      </rPr>
      <t>Административное мероприятие 2.01</t>
    </r>
    <r>
      <rPr>
        <sz val="11"/>
        <rFont val="Times New Roman"/>
        <family val="1"/>
        <charset val="204"/>
      </rPr>
      <t xml:space="preserve"> 
«Согласование маршрута движения автотранспортных средств, осуществляющих перевозку опасных грузов на участках автомобильных дорог местного значения»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</si>
  <si>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«Количество согласований»</t>
    </r>
  </si>
  <si>
    <r>
      <rPr>
        <b/>
        <sz val="11"/>
        <rFont val="Times New Roman"/>
        <family val="1"/>
        <charset val="204"/>
      </rPr>
      <t>Административное мероприятие 2.02</t>
    </r>
    <r>
      <rPr>
        <sz val="11"/>
        <rFont val="Times New Roman"/>
        <family val="1"/>
        <charset val="204"/>
      </rPr>
      <t xml:space="preserve"> 
«Выдача специального разрешения на движение по автомобильным дорогам местного значения транспортного средства, осуществляющего перевозку тяжеловесных и (или) крупногабаритных грузов»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</si>
  <si>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выданных специальных разрешений на перевозку тяжеловесных и (или) крупногабаритных грузов»</t>
    </r>
  </si>
  <si>
    <r>
      <rPr>
        <b/>
        <sz val="11"/>
        <rFont val="Times New Roman"/>
        <family val="1"/>
        <charset val="204"/>
      </rPr>
      <t>Административное мероприятие 2.03</t>
    </r>
    <r>
      <rPr>
        <sz val="11"/>
        <rFont val="Times New Roman"/>
        <family val="1"/>
        <charset val="204"/>
      </rPr>
      <t xml:space="preserve"> 
«Выдача согласований на перевозку тяжеловесных и (или) крупногабаритных грузов»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</si>
  <si>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выданных согласований на перевозку тяжеловесных и (или) крупногабаритных грузов»</t>
    </r>
  </si>
  <si>
    <t>к муниципальной программе города Твери</t>
  </si>
  <si>
    <t>О</t>
  </si>
  <si>
    <r>
      <rPr>
        <b/>
        <sz val="11"/>
        <rFont val="Times New Roman"/>
        <family val="1"/>
        <charset val="204"/>
      </rPr>
      <t xml:space="preserve">Показатель 3 </t>
    </r>
    <r>
      <rPr>
        <sz val="11"/>
        <rFont val="Times New Roman"/>
        <family val="1"/>
        <charset val="204"/>
      </rPr>
      <t xml:space="preserve">
«Количество отремонтированных искусственных сооружений»</t>
    </r>
  </si>
  <si>
    <r>
      <rPr>
        <b/>
        <sz val="11"/>
        <rFont val="Times New Roman"/>
        <family val="1"/>
        <charset val="204"/>
      </rPr>
      <t xml:space="preserve">Показатель 4 </t>
    </r>
    <r>
      <rPr>
        <sz val="11"/>
        <rFont val="Times New Roman"/>
        <family val="1"/>
        <charset val="204"/>
      </rPr>
      <t xml:space="preserve">
«Протяженность отремонтированных искусственных сооружений»</t>
    </r>
  </si>
  <si>
    <r>
      <rPr>
        <b/>
        <sz val="11"/>
        <rFont val="Times New Roman"/>
        <family val="1"/>
        <charset val="204"/>
      </rPr>
      <t>Показатель 6</t>
    </r>
    <r>
      <rPr>
        <sz val="11"/>
        <rFont val="Times New Roman"/>
        <family val="1"/>
        <charset val="204"/>
      </rPr>
      <t xml:space="preserve">
«Протяженность отремонтированных искусственных сооружений»</t>
    </r>
  </si>
  <si>
    <r>
      <rPr>
        <b/>
        <sz val="11"/>
        <rFont val="Times New Roman"/>
        <family val="1"/>
        <charset val="204"/>
      </rPr>
      <t>Мероприятие 3.08</t>
    </r>
    <r>
      <rPr>
        <sz val="11"/>
        <rFont val="Times New Roman"/>
        <family val="1"/>
        <charset val="204"/>
      </rPr>
      <t xml:space="preserve">
«Субсидия муниципальному унитарному предприятию г. Твери «Жилищно-эксплуатационный комплекс» в соответствии со статьями 30,31 Федерального закона от 26.10.2002 № 127-ФЗ «О несостоятельности (банкротстве)»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</si>
  <si>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«Количество установленных комплексов фотовидеофиксации»</t>
    </r>
  </si>
  <si>
    <r>
      <t xml:space="preserve">Ответственный исполнитель муниципальной программы города Твери: </t>
    </r>
    <r>
      <rPr>
        <u/>
        <sz val="12"/>
        <rFont val="Times New Roman"/>
        <family val="1"/>
        <charset val="204"/>
      </rPr>
      <t>Департамент дорожного хозяйства, благоустройства и транспорта администрации города Твери</t>
    </r>
  </si>
  <si>
    <t>Приложение 1 
к постановлению администрации города Твери
от «_____» _________________  2018 №  _________</t>
  </si>
  <si>
    <r>
      <rPr>
        <b/>
        <sz val="11"/>
        <rFont val="Times New Roman"/>
        <family val="1"/>
        <charset val="204"/>
      </rPr>
      <t xml:space="preserve">Показатель 7 </t>
    </r>
    <r>
      <rPr>
        <sz val="11"/>
        <rFont val="Times New Roman"/>
        <family val="1"/>
        <charset val="204"/>
      </rPr>
      <t xml:space="preserve">
«Площадь отремонтированных тротуаров»</t>
    </r>
  </si>
  <si>
    <r>
      <t xml:space="preserve">Показатель 2
</t>
    </r>
    <r>
      <rPr>
        <sz val="11"/>
        <rFont val="Times New Roman"/>
        <family val="1"/>
        <charset val="204"/>
      </rPr>
      <t>«Общая площадь отремонтированных тротуаров»</t>
    </r>
  </si>
  <si>
    <r>
      <rPr>
        <b/>
        <sz val="11"/>
        <rFont val="Times New Roman"/>
        <family val="1"/>
        <charset val="204"/>
      </rPr>
      <t>Показатель 5</t>
    </r>
    <r>
      <rPr>
        <sz val="11"/>
        <rFont val="Times New Roman"/>
        <family val="1"/>
        <charset val="204"/>
      </rPr>
      <t xml:space="preserve">
«Площадь отремонтированных тротуаров»</t>
    </r>
  </si>
  <si>
    <r>
      <rPr>
        <b/>
        <sz val="11"/>
        <rFont val="Times New Roman"/>
        <family val="1"/>
        <charset val="204"/>
      </rPr>
      <t xml:space="preserve">Показатель 6 </t>
    </r>
    <r>
      <rPr>
        <sz val="11"/>
        <rFont val="Times New Roman"/>
        <family val="1"/>
        <charset val="204"/>
      </rPr>
      <t xml:space="preserve">
«Замена водопропускных труб на территории Пролетарского района»</t>
    </r>
  </si>
  <si>
    <r>
      <rPr>
        <b/>
        <sz val="11"/>
        <rFont val="Times New Roman"/>
        <family val="1"/>
        <charset val="204"/>
      </rPr>
      <t>Показатель 7</t>
    </r>
    <r>
      <rPr>
        <sz val="11"/>
        <rFont val="Times New Roman"/>
        <family val="1"/>
        <charset val="204"/>
      </rPr>
      <t xml:space="preserve">
«Прочистка водоотводных канав на территории Московского района»</t>
    </r>
  </si>
  <si>
    <r>
      <rPr>
        <b/>
        <sz val="11"/>
        <rFont val="Times New Roman"/>
        <family val="1"/>
        <charset val="204"/>
      </rPr>
      <t>Показатель 8</t>
    </r>
    <r>
      <rPr>
        <sz val="11"/>
        <rFont val="Times New Roman"/>
        <family val="1"/>
        <charset val="204"/>
      </rPr>
      <t xml:space="preserve">
«Промывка водопропускных труб на территории Московского района»</t>
    </r>
  </si>
  <si>
    <r>
      <rPr>
        <b/>
        <sz val="11"/>
        <rFont val="Times New Roman"/>
        <family val="1"/>
        <charset val="204"/>
      </rPr>
      <t xml:space="preserve">Показатель 9 </t>
    </r>
    <r>
      <rPr>
        <sz val="11"/>
        <rFont val="Times New Roman"/>
        <family val="1"/>
        <charset val="204"/>
      </rPr>
      <t xml:space="preserve">
«Замена водопропускных труб на территории Московского района»</t>
    </r>
  </si>
  <si>
    <r>
      <rPr>
        <b/>
        <sz val="11"/>
        <rFont val="Times New Roman"/>
        <family val="1"/>
        <charset val="204"/>
      </rPr>
      <t>Показатель 10</t>
    </r>
    <r>
      <rPr>
        <sz val="11"/>
        <rFont val="Times New Roman"/>
        <family val="1"/>
        <charset val="204"/>
      </rPr>
      <t xml:space="preserve">
«Водоотведение поверхностных сточных вод с территории улично-дорожной сети города Твери»</t>
    </r>
  </si>
  <si>
    <t>«Дорожное хозяйство и общественный транспорт города Твери» на 2021-2026 годы</t>
  </si>
  <si>
    <r>
      <rPr>
        <b/>
        <sz val="11"/>
        <rFont val="Times New Roman"/>
        <family val="1"/>
        <charset val="204"/>
      </rPr>
      <t>Мероприятие 1.01</t>
    </r>
    <r>
      <rPr>
        <sz val="11"/>
        <rFont val="Times New Roman"/>
        <family val="1"/>
        <charset val="204"/>
      </rPr>
      <t xml:space="preserve">
«Предоставление субсидий юридическим лицам, оказывающим услуги регулярных перевозок по муниципальным маршрутам регулярных перевозок транспортом общего пользования на территории города Твери по регулируемым тарифам»</t>
    </r>
  </si>
  <si>
    <r>
      <rPr>
        <b/>
        <sz val="11"/>
        <rFont val="Times New Roman"/>
        <family val="1"/>
        <charset val="204"/>
      </rPr>
      <t>Показатель 5</t>
    </r>
    <r>
      <rPr>
        <sz val="11"/>
        <rFont val="Times New Roman"/>
        <family val="1"/>
        <charset val="204"/>
      </rPr>
      <t xml:space="preserve">
«Объем перевозок на муниципальном общественном транспорте»</t>
    </r>
  </si>
  <si>
    <r>
      <rPr>
        <b/>
        <sz val="11"/>
        <rFont val="Times New Roman"/>
        <family val="1"/>
        <charset val="204"/>
      </rPr>
      <t xml:space="preserve">Показатель 3 </t>
    </r>
    <r>
      <rPr>
        <sz val="11"/>
        <rFont val="Times New Roman"/>
        <family val="1"/>
        <charset val="204"/>
      </rPr>
      <t xml:space="preserve">
«Площадь отремонтированных тротуаров»</t>
    </r>
  </si>
  <si>
    <t>R</t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</si>
  <si>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«Протяженность отремонтированных автомобильных дорог, включая тротуары»</t>
    </r>
  </si>
  <si>
    <r>
      <rPr>
        <b/>
        <sz val="11"/>
        <rFont val="Times New Roman"/>
        <family val="1"/>
        <charset val="204"/>
      </rPr>
      <t>Мероприятие 3.06</t>
    </r>
    <r>
      <rPr>
        <sz val="11"/>
        <rFont val="Times New Roman"/>
        <family val="1"/>
        <charset val="204"/>
      </rPr>
      <t xml:space="preserve"> 
«Приобретение, установка и проведение пусконаладочных работ комплексов фотовидеофиксации на улично-дорожной сети г.Твери»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</si>
  <si>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
«Количество объектов (дорожных знаков), установленных на улично-дорожной сети, направленных на обеспечение безопасности дорожного движения на территории города»</t>
    </r>
  </si>
  <si>
    <r>
      <rPr>
        <b/>
        <sz val="11"/>
        <rFont val="Times New Roman"/>
        <family val="1"/>
        <charset val="204"/>
      </rPr>
      <t xml:space="preserve">Административное мероприятие 1.02 
</t>
    </r>
    <r>
      <rPr>
        <sz val="11"/>
        <rFont val="Times New Roman"/>
        <family val="1"/>
        <charset val="204"/>
      </rPr>
      <t>«Подготовка постановлений по открытию, изменению и закрытию движения транспорта»</t>
    </r>
  </si>
  <si>
    <r>
      <rPr>
        <b/>
        <sz val="11"/>
        <rFont val="Times New Roman"/>
        <family val="1"/>
        <charset val="204"/>
      </rPr>
      <t>Административное мероприятие 1.04</t>
    </r>
    <r>
      <rPr>
        <sz val="11"/>
        <rFont val="Times New Roman"/>
        <family val="1"/>
        <charset val="204"/>
      </rPr>
      <t xml:space="preserve"> 
«Участие в операции «Автобус» совместно с ГИБДД»</t>
    </r>
  </si>
  <si>
    <r>
      <t xml:space="preserve">Цель 
 </t>
    </r>
    <r>
      <rPr>
        <sz val="11"/>
        <rFont val="Times New Roman"/>
        <family val="1"/>
        <charset val="204"/>
      </rPr>
      <t>«Обеспечение устойчивого функционирования дорожно-транспортной системы города Твери»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</si>
  <si>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«Количество установленных новых остановочных комплексов»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</si>
  <si>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 
«Количество отремонтированных остановочных комплексов»</t>
    </r>
  </si>
  <si>
    <r>
      <rPr>
        <b/>
        <sz val="11"/>
        <rFont val="Times New Roman"/>
        <family val="1"/>
        <charset val="204"/>
      </rPr>
      <t xml:space="preserve">Показатель 1 
</t>
    </r>
    <r>
      <rPr>
        <sz val="11"/>
        <rFont val="Times New Roman"/>
        <family val="1"/>
        <charset val="204"/>
      </rPr>
      <t>«Доля протяженности автомобильных дорог общего пользования местного значения, соответствующих нормативным требованиям, в общей протяженности автомобильных дорог общего пользования местного значения»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</si>
  <si>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
«Общая площадь строительства (реконструкции) объектов улично-дорожной сети города»</t>
    </r>
  </si>
  <si>
    <r>
      <rPr>
        <b/>
        <sz val="11"/>
        <rFont val="Times New Roman"/>
        <family val="1"/>
        <charset val="204"/>
      </rPr>
      <t xml:space="preserve">Показатель 3
</t>
    </r>
    <r>
      <rPr>
        <sz val="11"/>
        <rFont val="Times New Roman"/>
        <family val="1"/>
        <charset val="204"/>
      </rPr>
      <t>«Общая площадь ремонта объектов улично-дорожной сети города»</t>
    </r>
  </si>
  <si>
    <r>
      <rPr>
        <b/>
        <sz val="11"/>
        <rFont val="Times New Roman"/>
        <family val="1"/>
        <charset val="204"/>
      </rPr>
      <t>Показатель 4</t>
    </r>
    <r>
      <rPr>
        <sz val="11"/>
        <rFont val="Times New Roman"/>
        <family val="1"/>
        <charset val="204"/>
      </rPr>
      <t xml:space="preserve">
«Общая площадь содержания объектов улично-дорожной сети города»</t>
    </r>
  </si>
  <si>
    <r>
      <t xml:space="preserve">Показатель 2
</t>
    </r>
    <r>
      <rPr>
        <sz val="11"/>
        <rFont val="Times New Roman"/>
        <family val="1"/>
        <charset val="204"/>
      </rPr>
      <t>«Протяженность реконструированных грунтовых дорог»</t>
    </r>
  </si>
  <si>
    <t>Начальник департамента дорожного хозяйства, благоустройства и транспорта администрации города Твери                                                                                                                                                     С.В. Романов</t>
  </si>
  <si>
    <r>
      <rPr>
        <b/>
        <sz val="11"/>
        <rFont val="Times New Roman"/>
        <family val="1"/>
        <charset val="204"/>
      </rPr>
      <t>Мероприятие 1.02</t>
    </r>
    <r>
      <rPr>
        <sz val="11"/>
        <rFont val="Times New Roman"/>
        <family val="1"/>
        <charset val="204"/>
      </rPr>
      <t xml:space="preserve"> 
«Реконструкция улицы Весенняя»</t>
    </r>
  </si>
  <si>
    <r>
      <rPr>
        <b/>
        <sz val="11"/>
        <rFont val="Times New Roman"/>
        <family val="1"/>
        <charset val="204"/>
      </rPr>
      <t>Мероприятие 1.03</t>
    </r>
    <r>
      <rPr>
        <sz val="11"/>
        <rFont val="Times New Roman"/>
        <family val="1"/>
        <charset val="204"/>
      </rPr>
      <t xml:space="preserve"> 
«Реконструкция улицы вдоль деревни Бобачево»</t>
    </r>
  </si>
  <si>
    <r>
      <rPr>
        <b/>
        <sz val="11"/>
        <rFont val="Times New Roman"/>
        <family val="1"/>
        <charset val="204"/>
      </rPr>
      <t>Мероприятие 1.04</t>
    </r>
    <r>
      <rPr>
        <sz val="11"/>
        <rFont val="Times New Roman"/>
        <family val="1"/>
        <charset val="204"/>
      </rPr>
      <t xml:space="preserve"> 
«Строительство автомобильной дороги  по ул. Фрунзе на участке от улицы Паши Савельевой до Петербургского шоссе с путепроводом через Октябрьскую железную дорогу (в т. ч. ПИР)»</t>
    </r>
  </si>
  <si>
    <r>
      <rPr>
        <b/>
        <sz val="11"/>
        <rFont val="Times New Roman"/>
        <family val="1"/>
        <charset val="204"/>
      </rPr>
      <t>Мероприятие 3.04</t>
    </r>
    <r>
      <rPr>
        <sz val="11"/>
        <rFont val="Times New Roman"/>
        <family val="1"/>
        <charset val="204"/>
      </rPr>
      <t xml:space="preserve"> 
«Уплата ответственным исполнителем программы прочих налогов, сборов и иных обязательных платежей»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</si>
  <si>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«Количество оплаченных налогов, сборов и иных обязательных платежей»</t>
    </r>
  </si>
  <si>
    <t>«Приложение 1</t>
  </si>
  <si>
    <t>».</t>
  </si>
  <si>
    <t>Б</t>
  </si>
  <si>
    <t>В</t>
  </si>
  <si>
    <t>П</t>
  </si>
  <si>
    <r>
      <t xml:space="preserve">Показатель 2
</t>
    </r>
    <r>
      <rPr>
        <sz val="11"/>
        <rFont val="Times New Roman"/>
        <family val="1"/>
        <charset val="204"/>
      </rPr>
      <t>«Протяженность построенных автомобильных дорог»</t>
    </r>
  </si>
  <si>
    <r>
      <t xml:space="preserve">Показатель 3 
</t>
    </r>
    <r>
      <rPr>
        <sz val="11"/>
        <rFont val="Times New Roman"/>
        <family val="1"/>
        <charset val="204"/>
      </rPr>
      <t>«Общая протяженность построенных (реконструированных) сетей ливневой канализации»</t>
    </r>
  </si>
  <si>
    <r>
      <rPr>
        <b/>
        <sz val="11"/>
        <rFont val="Times New Roman"/>
        <family val="1"/>
        <charset val="204"/>
      </rPr>
      <t xml:space="preserve">Мероприятие 1.01
</t>
    </r>
    <r>
      <rPr>
        <sz val="11"/>
        <rFont val="Times New Roman"/>
        <family val="1"/>
        <charset val="204"/>
      </rPr>
      <t>«Строительство ливневой канализации по пер. Трудолюбия (в т. ч. ПИР)»</t>
    </r>
  </si>
  <si>
    <r>
      <t xml:space="preserve">Мероприятие 1.05 
</t>
    </r>
    <r>
      <rPr>
        <sz val="11"/>
        <rFont val="Times New Roman"/>
        <family val="1"/>
        <charset val="204"/>
      </rPr>
      <t>«Реконструкция Московского шоссе (въезд в город). Пусковые комплексы № 2, 3, 4 (в т.ч.ПИР)»</t>
    </r>
  </si>
  <si>
    <r>
      <t xml:space="preserve">Показатель 1 
</t>
    </r>
    <r>
      <rPr>
        <sz val="11"/>
        <rFont val="Times New Roman"/>
        <family val="1"/>
        <charset val="204"/>
      </rPr>
      <t>«Протяженность реконструированных дорог»</t>
    </r>
  </si>
  <si>
    <r>
      <t xml:space="preserve">Показатель 2 
</t>
    </r>
    <r>
      <rPr>
        <sz val="11"/>
        <rFont val="Times New Roman"/>
        <family val="1"/>
        <charset val="204"/>
      </rPr>
      <t>«Общая площадь реконструированных дорог»</t>
    </r>
  </si>
  <si>
    <r>
      <t xml:space="preserve">Показатель 1 
</t>
    </r>
    <r>
      <rPr>
        <sz val="11"/>
        <rFont val="Times New Roman"/>
        <family val="1"/>
        <charset val="204"/>
      </rPr>
      <t>«Протяженность построенных дорог»</t>
    </r>
  </si>
  <si>
    <r>
      <t xml:space="preserve">Показатель 2 
</t>
    </r>
    <r>
      <rPr>
        <sz val="11"/>
        <rFont val="Times New Roman"/>
        <family val="1"/>
        <charset val="204"/>
      </rPr>
      <t>«Общая площадь построенных дорог»</t>
    </r>
  </si>
  <si>
    <r>
      <t xml:space="preserve">Показатель 1 
</t>
    </r>
    <r>
      <rPr>
        <sz val="11"/>
        <rFont val="Times New Roman"/>
        <family val="1"/>
        <charset val="204"/>
      </rPr>
      <t>«Протяженность построенных сетей ливневой канализации»</t>
    </r>
  </si>
  <si>
    <r>
      <rPr>
        <b/>
        <sz val="11"/>
        <rFont val="Times New Roman"/>
        <family val="1"/>
        <charset val="204"/>
      </rPr>
      <t>Административное мероприятие 1.03</t>
    </r>
    <r>
      <rPr>
        <sz val="11"/>
        <rFont val="Times New Roman"/>
        <family val="1"/>
        <charset val="204"/>
      </rPr>
      <t xml:space="preserve"> 
«Координация деятельности перевозчиков, осуществляющих регулярные перевозки пассажиров и багажа автомобильным транспортом по муниципальным маршрутам регулярных перевозок и по межмуниципальным маршрутам регулярных перевозок, государственные полномочия по которым переданы Администрации города Твери»</t>
    </r>
  </si>
  <si>
    <r>
      <rPr>
        <b/>
        <sz val="11"/>
        <rFont val="Times New Roman"/>
        <family val="1"/>
        <charset val="204"/>
      </rPr>
      <t>Мероприятие 2.02
«</t>
    </r>
    <r>
      <rPr>
        <sz val="11"/>
        <rFont val="Times New Roman"/>
        <family val="1"/>
        <charset val="204"/>
      </rPr>
      <t>Национальный проект</t>
    </r>
    <r>
      <rPr>
        <b/>
        <sz val="11"/>
        <rFont val="Times New Roman"/>
        <family val="1"/>
        <charset val="204"/>
      </rPr>
      <t xml:space="preserve"> «</t>
    </r>
    <r>
      <rPr>
        <sz val="11"/>
        <rFont val="Times New Roman"/>
        <family val="1"/>
        <charset val="204"/>
      </rPr>
      <t>Безопасные и качественные автомобильные дороги»</t>
    </r>
  </si>
  <si>
    <r>
      <t xml:space="preserve">Мероприятие 1.06 
</t>
    </r>
    <r>
      <rPr>
        <sz val="11"/>
        <rFont val="Times New Roman"/>
        <family val="1"/>
        <charset val="204"/>
      </rPr>
      <t xml:space="preserve">«Реконструкция автодороги Бурашевское шоссе на участке от  путепровода через Октябрьскую ж/д до автодороги М-10 (в т.ч.ПИР)» </t>
    </r>
  </si>
  <si>
    <r>
      <rPr>
        <b/>
        <sz val="12"/>
        <rFont val="Times New Roman"/>
        <family val="1"/>
        <charset val="204"/>
      </rPr>
      <t>Мероприятие 1.07</t>
    </r>
    <r>
      <rPr>
        <sz val="12"/>
        <rFont val="Times New Roman"/>
        <family val="1"/>
        <charset val="204"/>
      </rPr>
      <t xml:space="preserve">
 «Автодорога по ул. Левитана от дома № 52 до ул. Можайского (в т.ч. ПИР)»</t>
    </r>
  </si>
  <si>
    <t>Приложение 1 
к постановлению Администрации города Твери
от «31» октября   2019 №  1331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</si>
</sst>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i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3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164" fontId="4" fillId="6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164" fontId="3" fillId="0" borderId="0" xfId="0" applyNumberFormat="1" applyFont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4" borderId="2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2" fillId="3" borderId="0" xfId="0" applyNumberFormat="1" applyFont="1" applyFill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3" fillId="3" borderId="0" xfId="0" applyFont="1" applyFill="1" applyBorder="1" applyAlignment="1">
      <alignment horizontal="center" vertical="center" wrapText="1"/>
    </xf>
    <xf numFmtId="1" fontId="3" fillId="3" borderId="0" xfId="0" applyNumberFormat="1" applyFont="1" applyFill="1" applyBorder="1" applyAlignment="1">
      <alignment horizontal="center" vertical="center" wrapText="1"/>
    </xf>
    <xf numFmtId="3" fontId="4" fillId="3" borderId="0" xfId="0" applyNumberFormat="1" applyFont="1" applyFill="1" applyBorder="1" applyAlignment="1">
      <alignment horizontal="center" vertical="center" wrapText="1"/>
    </xf>
    <xf numFmtId="49" fontId="7" fillId="3" borderId="0" xfId="0" applyNumberFormat="1" applyFont="1" applyFill="1" applyAlignment="1">
      <alignment vertical="center" wrapText="1"/>
    </xf>
    <xf numFmtId="49" fontId="1" fillId="3" borderId="0" xfId="0" applyNumberFormat="1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9" fillId="0" borderId="0" xfId="0" applyFont="1" applyFill="1" applyAlignment="1">
      <alignment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vertical="center" wrapText="1"/>
    </xf>
    <xf numFmtId="49" fontId="3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vertical="center" wrapText="1"/>
    </xf>
    <xf numFmtId="49" fontId="3" fillId="7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horizontal="center" vertical="center" wrapText="1"/>
    </xf>
    <xf numFmtId="164" fontId="3" fillId="7" borderId="1" xfId="0" applyNumberFormat="1" applyFont="1" applyFill="1" applyBorder="1" applyAlignment="1">
      <alignment horizontal="center" vertical="center" wrapText="1"/>
    </xf>
    <xf numFmtId="164" fontId="4" fillId="7" borderId="1" xfId="0" applyNumberFormat="1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vertical="center" wrapText="1"/>
    </xf>
    <xf numFmtId="3" fontId="3" fillId="7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49" fontId="1" fillId="3" borderId="0" xfId="0" applyNumberFormat="1" applyFont="1" applyFill="1" applyAlignment="1">
      <alignment horizontal="center" vertical="center" wrapText="1"/>
    </xf>
    <xf numFmtId="49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49" fontId="9" fillId="3" borderId="0" xfId="0" applyNumberFormat="1" applyFont="1" applyFill="1" applyAlignment="1">
      <alignment vertical="center" wrapText="1"/>
    </xf>
    <xf numFmtId="0" fontId="9" fillId="3" borderId="0" xfId="0" applyFont="1" applyFill="1" applyAlignment="1">
      <alignment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vertical="center" wrapText="1"/>
    </xf>
    <xf numFmtId="164" fontId="13" fillId="3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4" fillId="7" borderId="2" xfId="0" applyFont="1" applyFill="1" applyBorder="1" applyAlignment="1">
      <alignment horizontal="left" vertical="center" wrapText="1"/>
    </xf>
    <xf numFmtId="0" fontId="4" fillId="7" borderId="3" xfId="0" applyFont="1" applyFill="1" applyBorder="1" applyAlignment="1">
      <alignment horizontal="left" vertical="center" wrapText="1"/>
    </xf>
    <xf numFmtId="0" fontId="4" fillId="7" borderId="4" xfId="0" applyFont="1" applyFill="1" applyBorder="1" applyAlignment="1">
      <alignment horizontal="left" vertical="center" wrapText="1"/>
    </xf>
    <xf numFmtId="0" fontId="11" fillId="7" borderId="2" xfId="0" applyFont="1" applyFill="1" applyBorder="1" applyAlignment="1">
      <alignment horizontal="left" vertical="center" wrapText="1"/>
    </xf>
    <xf numFmtId="0" fontId="11" fillId="7" borderId="3" xfId="0" applyFont="1" applyFill="1" applyBorder="1" applyAlignment="1">
      <alignment horizontal="left" vertical="center" wrapText="1"/>
    </xf>
    <xf numFmtId="0" fontId="11" fillId="7" borderId="4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52;&#1055;%20&#1044;&#1061;\&#1057;&#1074;&#1086;&#1076;&#1085;&#1072;&#1103;-&#1088;&#1072;&#1089;&#1096;&#1080;&#1088;.&#1089;%20&#1087;&#1086;&#1082;.2014-2016%20(06.09.1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его-дор"/>
      <sheetName val="Всего-благ"/>
    </sheetNames>
    <sheetDataSet>
      <sheetData sheetId="0" refreshError="1">
        <row r="7">
          <cell r="A7" t="str">
            <v>Код исполнителя (соисполнителя)</v>
          </cell>
        </row>
        <row r="12">
          <cell r="A12" t="str">
            <v>003</v>
          </cell>
        </row>
        <row r="13">
          <cell r="A13" t="str">
            <v>004</v>
          </cell>
        </row>
        <row r="14">
          <cell r="A14" t="str">
            <v>005</v>
          </cell>
        </row>
        <row r="15">
          <cell r="A15" t="str">
            <v>006</v>
          </cell>
        </row>
        <row r="16">
          <cell r="A16" t="str">
            <v>007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0"/>
  <sheetViews>
    <sheetView tabSelected="1" view="pageBreakPreview" topLeftCell="A2" zoomScale="80" zoomScaleNormal="90" zoomScaleSheetLayoutView="80" zoomScalePageLayoutView="80" workbookViewId="0">
      <selection activeCell="V2" sqref="V2:AA2"/>
    </sheetView>
  </sheetViews>
  <sheetFormatPr defaultColWidth="8.7109375" defaultRowHeight="15" outlineLevelCol="1" x14ac:dyDescent="0.25"/>
  <cols>
    <col min="1" max="16" width="2.28515625" style="69" customWidth="1"/>
    <col min="17" max="17" width="3.28515625" style="69" customWidth="1"/>
    <col min="18" max="18" width="69.7109375" style="22" customWidth="1"/>
    <col min="19" max="19" width="8.5703125" style="22" customWidth="1"/>
    <col min="20" max="20" width="12" style="69" customWidth="1"/>
    <col min="21" max="21" width="11.28515625" style="69" customWidth="1"/>
    <col min="22" max="22" width="11.7109375" style="69" customWidth="1"/>
    <col min="23" max="23" width="12.28515625" style="69" customWidth="1"/>
    <col min="24" max="24" width="11.42578125" style="69" customWidth="1"/>
    <col min="25" max="25" width="11.7109375" style="69" customWidth="1"/>
    <col min="26" max="26" width="12.28515625" style="68" bestFit="1" customWidth="1"/>
    <col min="27" max="27" width="11.28515625" style="69" customWidth="1"/>
    <col min="28" max="28" width="25.7109375" style="43" customWidth="1" outlineLevel="1"/>
    <col min="29" max="29" width="25" style="43" customWidth="1" outlineLevel="1"/>
    <col min="30" max="30" width="26.140625" style="43" customWidth="1"/>
    <col min="31" max="32" width="8.7109375" style="1"/>
    <col min="33" max="16384" width="8.7109375" style="44"/>
  </cols>
  <sheetData>
    <row r="1" spans="1:32" ht="45" hidden="1" customHeight="1" x14ac:dyDescent="0.25">
      <c r="V1" s="83" t="s">
        <v>127</v>
      </c>
      <c r="W1" s="83"/>
      <c r="X1" s="83"/>
      <c r="Y1" s="83"/>
      <c r="Z1" s="83"/>
      <c r="AA1" s="83"/>
    </row>
    <row r="2" spans="1:32" ht="41.45" customHeight="1" x14ac:dyDescent="0.25">
      <c r="V2" s="83" t="s">
        <v>178</v>
      </c>
      <c r="W2" s="83"/>
      <c r="X2" s="83"/>
      <c r="Y2" s="83"/>
      <c r="Z2" s="83"/>
      <c r="AA2" s="83"/>
    </row>
    <row r="3" spans="1:32" ht="13.15" customHeight="1" x14ac:dyDescent="0.25">
      <c r="A3" s="83" t="s">
        <v>160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</row>
    <row r="4" spans="1:32" x14ac:dyDescent="0.25">
      <c r="A4" s="83" t="s">
        <v>119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</row>
    <row r="5" spans="1:32" ht="13.15" customHeight="1" x14ac:dyDescent="0.25">
      <c r="A5" s="83" t="s">
        <v>136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</row>
    <row r="6" spans="1:32" ht="13.15" customHeight="1" x14ac:dyDescent="0.25">
      <c r="A6" s="83" t="s">
        <v>110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</row>
    <row r="7" spans="1:32" ht="24.6" customHeight="1" x14ac:dyDescent="0.25">
      <c r="R7" s="79"/>
      <c r="S7" s="79"/>
      <c r="T7" s="79"/>
      <c r="U7" s="79"/>
      <c r="V7" s="79"/>
      <c r="W7" s="79"/>
      <c r="X7" s="79"/>
      <c r="Y7" s="79"/>
      <c r="Z7" s="79"/>
      <c r="AA7" s="79"/>
    </row>
    <row r="8" spans="1:32" ht="31.9" customHeight="1" x14ac:dyDescent="0.25">
      <c r="A8" s="84" t="s">
        <v>16</v>
      </c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</row>
    <row r="9" spans="1:32" ht="16.149999999999999" customHeight="1" x14ac:dyDescent="0.25">
      <c r="A9" s="84" t="s">
        <v>136</v>
      </c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</row>
    <row r="10" spans="1:32" ht="24" customHeight="1" x14ac:dyDescent="0.25">
      <c r="A10" s="96" t="s">
        <v>126</v>
      </c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</row>
    <row r="11" spans="1:32" ht="19.899999999999999" customHeight="1" x14ac:dyDescent="0.25">
      <c r="T11" s="23"/>
      <c r="U11" s="23"/>
    </row>
    <row r="12" spans="1:32" s="45" customFormat="1" ht="33.6" customHeight="1" x14ac:dyDescent="0.25">
      <c r="A12" s="94" t="s">
        <v>22</v>
      </c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 t="s">
        <v>17</v>
      </c>
      <c r="S12" s="94" t="s">
        <v>18</v>
      </c>
      <c r="T12" s="94" t="s">
        <v>52</v>
      </c>
      <c r="U12" s="94"/>
      <c r="V12" s="94"/>
      <c r="W12" s="94"/>
      <c r="X12" s="94"/>
      <c r="Y12" s="94"/>
      <c r="Z12" s="94" t="s">
        <v>14</v>
      </c>
      <c r="AA12" s="95"/>
      <c r="AB12" s="71"/>
      <c r="AC12" s="71"/>
      <c r="AD12" s="71"/>
      <c r="AE12" s="70"/>
      <c r="AF12" s="70"/>
    </row>
    <row r="13" spans="1:32" s="45" customFormat="1" ht="65.45" customHeight="1" x14ac:dyDescent="0.25">
      <c r="A13" s="93" t="s">
        <v>106</v>
      </c>
      <c r="B13" s="93"/>
      <c r="C13" s="93"/>
      <c r="D13" s="93" t="s">
        <v>0</v>
      </c>
      <c r="E13" s="93"/>
      <c r="F13" s="93" t="s">
        <v>26</v>
      </c>
      <c r="G13" s="93"/>
      <c r="H13" s="93" t="s">
        <v>27</v>
      </c>
      <c r="I13" s="93"/>
      <c r="J13" s="93"/>
      <c r="K13" s="93"/>
      <c r="L13" s="93"/>
      <c r="M13" s="93"/>
      <c r="N13" s="93"/>
      <c r="O13" s="93"/>
      <c r="P13" s="93"/>
      <c r="Q13" s="93"/>
      <c r="R13" s="95"/>
      <c r="S13" s="95"/>
      <c r="T13" s="81">
        <v>2021</v>
      </c>
      <c r="U13" s="81">
        <v>2022</v>
      </c>
      <c r="V13" s="81">
        <v>2023</v>
      </c>
      <c r="W13" s="81">
        <v>2024</v>
      </c>
      <c r="X13" s="81">
        <v>2025</v>
      </c>
      <c r="Y13" s="81">
        <v>2026</v>
      </c>
      <c r="Z13" s="81" t="s">
        <v>15</v>
      </c>
      <c r="AA13" s="81" t="s">
        <v>48</v>
      </c>
      <c r="AB13" s="71"/>
      <c r="AC13" s="71"/>
      <c r="AD13" s="71"/>
      <c r="AE13" s="70"/>
      <c r="AF13" s="70"/>
    </row>
    <row r="14" spans="1:32" s="46" customFormat="1" ht="11.25" x14ac:dyDescent="0.25">
      <c r="A14" s="33">
        <v>1</v>
      </c>
      <c r="B14" s="33">
        <v>2</v>
      </c>
      <c r="C14" s="33">
        <v>3</v>
      </c>
      <c r="D14" s="33">
        <v>4</v>
      </c>
      <c r="E14" s="33">
        <v>5</v>
      </c>
      <c r="F14" s="33">
        <v>6</v>
      </c>
      <c r="G14" s="33">
        <v>7</v>
      </c>
      <c r="H14" s="33">
        <v>8</v>
      </c>
      <c r="I14" s="33">
        <v>9</v>
      </c>
      <c r="J14" s="33">
        <v>10</v>
      </c>
      <c r="K14" s="33">
        <v>11</v>
      </c>
      <c r="L14" s="33">
        <v>12</v>
      </c>
      <c r="M14" s="33">
        <v>13</v>
      </c>
      <c r="N14" s="33">
        <v>14</v>
      </c>
      <c r="O14" s="33">
        <v>15</v>
      </c>
      <c r="P14" s="33">
        <v>16</v>
      </c>
      <c r="Q14" s="33">
        <v>17</v>
      </c>
      <c r="R14" s="33">
        <v>18</v>
      </c>
      <c r="S14" s="33">
        <v>19</v>
      </c>
      <c r="T14" s="33">
        <v>20</v>
      </c>
      <c r="U14" s="33">
        <v>21</v>
      </c>
      <c r="V14" s="33">
        <v>22</v>
      </c>
      <c r="W14" s="33">
        <v>23</v>
      </c>
      <c r="X14" s="33">
        <v>24</v>
      </c>
      <c r="Y14" s="33">
        <v>25</v>
      </c>
      <c r="Z14" s="33">
        <v>26</v>
      </c>
      <c r="AA14" s="33">
        <v>27</v>
      </c>
      <c r="AB14" s="72"/>
      <c r="AC14" s="72"/>
      <c r="AD14" s="72"/>
      <c r="AE14" s="73"/>
      <c r="AF14" s="73"/>
    </row>
    <row r="15" spans="1:32" s="1" customFormat="1" ht="28.5" x14ac:dyDescent="0.25">
      <c r="A15" s="47"/>
      <c r="B15" s="47"/>
      <c r="C15" s="47"/>
      <c r="D15" s="47" t="s">
        <v>23</v>
      </c>
      <c r="E15" s="47" t="s">
        <v>23</v>
      </c>
      <c r="F15" s="47" t="s">
        <v>23</v>
      </c>
      <c r="G15" s="47" t="s">
        <v>23</v>
      </c>
      <c r="H15" s="47" t="s">
        <v>23</v>
      </c>
      <c r="I15" s="47" t="s">
        <v>31</v>
      </c>
      <c r="J15" s="47" t="s">
        <v>23</v>
      </c>
      <c r="K15" s="47" t="s">
        <v>23</v>
      </c>
      <c r="L15" s="47" t="s">
        <v>23</v>
      </c>
      <c r="M15" s="47" t="s">
        <v>23</v>
      </c>
      <c r="N15" s="47" t="s">
        <v>23</v>
      </c>
      <c r="O15" s="47" t="s">
        <v>23</v>
      </c>
      <c r="P15" s="47" t="s">
        <v>23</v>
      </c>
      <c r="Q15" s="47" t="s">
        <v>23</v>
      </c>
      <c r="R15" s="48" t="s">
        <v>42</v>
      </c>
      <c r="S15" s="29" t="s">
        <v>49</v>
      </c>
      <c r="T15" s="4">
        <f t="shared" ref="T15:Y15" si="0">T29+T113</f>
        <v>1645574.9</v>
      </c>
      <c r="U15" s="4">
        <f t="shared" si="0"/>
        <v>1575936.2000000002</v>
      </c>
      <c r="V15" s="4">
        <f t="shared" si="0"/>
        <v>472839.89999999997</v>
      </c>
      <c r="W15" s="4">
        <f t="shared" si="0"/>
        <v>447839.89999999997</v>
      </c>
      <c r="X15" s="4">
        <f t="shared" si="0"/>
        <v>569070.69999999995</v>
      </c>
      <c r="Y15" s="4">
        <f t="shared" si="0"/>
        <v>588532.19999999995</v>
      </c>
      <c r="Z15" s="4">
        <f>T15+U15+V15+W15+X15+Y15</f>
        <v>5299793.8</v>
      </c>
      <c r="AA15" s="29">
        <v>2026</v>
      </c>
      <c r="AB15" s="43"/>
      <c r="AC15" s="43"/>
      <c r="AD15" s="43"/>
    </row>
    <row r="16" spans="1:32" s="52" customFormat="1" ht="13.5" hidden="1" customHeight="1" x14ac:dyDescent="0.25">
      <c r="A16" s="49" t="e">
        <f>'[1]Всего-дор'!A11</f>
        <v>#REF!</v>
      </c>
      <c r="B16" s="49"/>
      <c r="C16" s="49"/>
      <c r="D16" s="49"/>
      <c r="E16" s="49"/>
      <c r="F16" s="49"/>
      <c r="G16" s="49"/>
      <c r="H16" s="50" t="e">
        <f>'[1]Всего-дор'!C11</f>
        <v>#REF!</v>
      </c>
      <c r="I16" s="49" t="e">
        <f>'[1]Всего-дор'!D11</f>
        <v>#REF!</v>
      </c>
      <c r="J16" s="49" t="e">
        <f>'[1]Всего-дор'!E11</f>
        <v>#REF!</v>
      </c>
      <c r="K16" s="49" t="e">
        <f>'[1]Всего-дор'!F11</f>
        <v>#REF!</v>
      </c>
      <c r="L16" s="49" t="e">
        <f>'[1]Всего-дор'!G11</f>
        <v>#REF!</v>
      </c>
      <c r="M16" s="49"/>
      <c r="N16" s="49"/>
      <c r="O16" s="49"/>
      <c r="P16" s="49"/>
      <c r="Q16" s="49" t="e">
        <f>'[1]Всего-дор'!H11</f>
        <v>#REF!</v>
      </c>
      <c r="R16" s="51" t="s">
        <v>3</v>
      </c>
      <c r="S16" s="24" t="s">
        <v>1</v>
      </c>
      <c r="T16" s="25" t="e">
        <f>#REF!+#REF!+#REF!+#REF!</f>
        <v>#REF!</v>
      </c>
      <c r="U16" s="25" t="e">
        <f>#REF!+#REF!+#REF!+#REF!</f>
        <v>#REF!</v>
      </c>
      <c r="V16" s="5" t="e">
        <f t="shared" ref="V16:V21" si="1">U16*105.3%</f>
        <v>#REF!</v>
      </c>
      <c r="W16" s="5" t="e">
        <f t="shared" ref="W16:W21" si="2">V16*105.1%</f>
        <v>#REF!</v>
      </c>
      <c r="X16" s="5" t="e">
        <f t="shared" ref="X16:X21" si="3">W16*104.9%</f>
        <v>#REF!</v>
      </c>
      <c r="Y16" s="5"/>
      <c r="Z16" s="4" t="e">
        <f t="shared" ref="Z16:Z76" si="4">T16+U16+V16+W16+X16+Y16</f>
        <v>#REF!</v>
      </c>
      <c r="AA16" s="26">
        <v>2026</v>
      </c>
      <c r="AB16" s="74"/>
      <c r="AC16" s="74"/>
      <c r="AD16" s="74"/>
      <c r="AE16" s="75"/>
      <c r="AF16" s="75"/>
    </row>
    <row r="17" spans="1:32" s="52" customFormat="1" ht="13.5" hidden="1" customHeight="1" x14ac:dyDescent="0.25">
      <c r="A17" s="49" t="str">
        <f>'[1]Всего-дор'!A12</f>
        <v>003</v>
      </c>
      <c r="B17" s="49"/>
      <c r="C17" s="49"/>
      <c r="D17" s="49"/>
      <c r="E17" s="49"/>
      <c r="F17" s="49"/>
      <c r="G17" s="49"/>
      <c r="H17" s="50" t="e">
        <f>'[1]Всего-дор'!C12</f>
        <v>#REF!</v>
      </c>
      <c r="I17" s="49" t="e">
        <f>'[1]Всего-дор'!D12</f>
        <v>#REF!</v>
      </c>
      <c r="J17" s="49" t="e">
        <f>'[1]Всего-дор'!E12</f>
        <v>#REF!</v>
      </c>
      <c r="K17" s="49" t="e">
        <f>'[1]Всего-дор'!F12</f>
        <v>#REF!</v>
      </c>
      <c r="L17" s="49" t="e">
        <f>'[1]Всего-дор'!G12</f>
        <v>#REF!</v>
      </c>
      <c r="M17" s="49"/>
      <c r="N17" s="49"/>
      <c r="O17" s="49"/>
      <c r="P17" s="49"/>
      <c r="Q17" s="49" t="e">
        <f>'[1]Всего-дор'!H12</f>
        <v>#REF!</v>
      </c>
      <c r="R17" s="51" t="s">
        <v>5</v>
      </c>
      <c r="S17" s="24" t="s">
        <v>1</v>
      </c>
      <c r="T17" s="25" t="e">
        <f>#REF!+#REF!+#REF!+#REF!</f>
        <v>#REF!</v>
      </c>
      <c r="U17" s="25" t="e">
        <f>#REF!+#REF!+#REF!+#REF!</f>
        <v>#REF!</v>
      </c>
      <c r="V17" s="5" t="e">
        <f t="shared" si="1"/>
        <v>#REF!</v>
      </c>
      <c r="W17" s="5" t="e">
        <f t="shared" si="2"/>
        <v>#REF!</v>
      </c>
      <c r="X17" s="5" t="e">
        <f t="shared" si="3"/>
        <v>#REF!</v>
      </c>
      <c r="Y17" s="5"/>
      <c r="Z17" s="4" t="e">
        <f t="shared" si="4"/>
        <v>#REF!</v>
      </c>
      <c r="AA17" s="26">
        <v>2026</v>
      </c>
      <c r="AB17" s="74"/>
      <c r="AC17" s="74"/>
      <c r="AD17" s="74"/>
      <c r="AE17" s="75"/>
      <c r="AF17" s="75"/>
    </row>
    <row r="18" spans="1:32" s="52" customFormat="1" ht="13.5" hidden="1" customHeight="1" x14ac:dyDescent="0.25">
      <c r="A18" s="49" t="str">
        <f>'[1]Всего-дор'!A13</f>
        <v>004</v>
      </c>
      <c r="B18" s="49"/>
      <c r="C18" s="49"/>
      <c r="D18" s="49"/>
      <c r="E18" s="49"/>
      <c r="F18" s="49"/>
      <c r="G18" s="49"/>
      <c r="H18" s="50" t="e">
        <f>'[1]Всего-дор'!C13</f>
        <v>#REF!</v>
      </c>
      <c r="I18" s="49" t="e">
        <f>'[1]Всего-дор'!D13</f>
        <v>#REF!</v>
      </c>
      <c r="J18" s="49" t="e">
        <f>'[1]Всего-дор'!E13</f>
        <v>#REF!</v>
      </c>
      <c r="K18" s="49" t="e">
        <f>'[1]Всего-дор'!F13</f>
        <v>#REF!</v>
      </c>
      <c r="L18" s="49" t="e">
        <f>'[1]Всего-дор'!G13</f>
        <v>#REF!</v>
      </c>
      <c r="M18" s="49"/>
      <c r="N18" s="49"/>
      <c r="O18" s="49"/>
      <c r="P18" s="49"/>
      <c r="Q18" s="49" t="e">
        <f>'[1]Всего-дор'!H13</f>
        <v>#REF!</v>
      </c>
      <c r="R18" s="51" t="s">
        <v>4</v>
      </c>
      <c r="S18" s="24" t="s">
        <v>1</v>
      </c>
      <c r="T18" s="25" t="e">
        <f>#REF!+#REF!+#REF!+#REF!</f>
        <v>#REF!</v>
      </c>
      <c r="U18" s="25" t="e">
        <f>#REF!+#REF!+#REF!+#REF!</f>
        <v>#REF!</v>
      </c>
      <c r="V18" s="5" t="e">
        <f t="shared" si="1"/>
        <v>#REF!</v>
      </c>
      <c r="W18" s="5" t="e">
        <f t="shared" si="2"/>
        <v>#REF!</v>
      </c>
      <c r="X18" s="5" t="e">
        <f t="shared" si="3"/>
        <v>#REF!</v>
      </c>
      <c r="Y18" s="5"/>
      <c r="Z18" s="4" t="e">
        <f t="shared" si="4"/>
        <v>#REF!</v>
      </c>
      <c r="AA18" s="26">
        <v>2026</v>
      </c>
      <c r="AB18" s="74"/>
      <c r="AC18" s="74"/>
      <c r="AD18" s="74"/>
      <c r="AE18" s="75"/>
      <c r="AF18" s="75"/>
    </row>
    <row r="19" spans="1:32" s="52" customFormat="1" ht="13.5" hidden="1" customHeight="1" x14ac:dyDescent="0.25">
      <c r="A19" s="49" t="str">
        <f>'[1]Всего-дор'!A14</f>
        <v>005</v>
      </c>
      <c r="B19" s="49"/>
      <c r="C19" s="49"/>
      <c r="D19" s="49"/>
      <c r="E19" s="49"/>
      <c r="F19" s="49"/>
      <c r="G19" s="49"/>
      <c r="H19" s="50" t="e">
        <f>'[1]Всего-дор'!C14</f>
        <v>#REF!</v>
      </c>
      <c r="I19" s="49" t="e">
        <f>'[1]Всего-дор'!D14</f>
        <v>#REF!</v>
      </c>
      <c r="J19" s="49" t="e">
        <f>'[1]Всего-дор'!E14</f>
        <v>#REF!</v>
      </c>
      <c r="K19" s="49" t="e">
        <f>'[1]Всего-дор'!F14</f>
        <v>#REF!</v>
      </c>
      <c r="L19" s="49" t="e">
        <f>'[1]Всего-дор'!G14</f>
        <v>#REF!</v>
      </c>
      <c r="M19" s="49"/>
      <c r="N19" s="49"/>
      <c r="O19" s="49"/>
      <c r="P19" s="49"/>
      <c r="Q19" s="49" t="e">
        <f>'[1]Всего-дор'!H14</f>
        <v>#REF!</v>
      </c>
      <c r="R19" s="51" t="s">
        <v>6</v>
      </c>
      <c r="S19" s="24" t="s">
        <v>1</v>
      </c>
      <c r="T19" s="25" t="e">
        <f>#REF!+#REF!+#REF!+#REF!</f>
        <v>#REF!</v>
      </c>
      <c r="U19" s="25" t="e">
        <f>#REF!+#REF!+#REF!+#REF!</f>
        <v>#REF!</v>
      </c>
      <c r="V19" s="5" t="e">
        <f t="shared" si="1"/>
        <v>#REF!</v>
      </c>
      <c r="W19" s="5" t="e">
        <f t="shared" si="2"/>
        <v>#REF!</v>
      </c>
      <c r="X19" s="5" t="e">
        <f t="shared" si="3"/>
        <v>#REF!</v>
      </c>
      <c r="Y19" s="5"/>
      <c r="Z19" s="4" t="e">
        <f t="shared" si="4"/>
        <v>#REF!</v>
      </c>
      <c r="AA19" s="26">
        <v>2026</v>
      </c>
      <c r="AB19" s="74"/>
      <c r="AC19" s="74"/>
      <c r="AD19" s="74"/>
      <c r="AE19" s="75"/>
      <c r="AF19" s="75"/>
    </row>
    <row r="20" spans="1:32" s="52" customFormat="1" ht="13.5" hidden="1" customHeight="1" x14ac:dyDescent="0.25">
      <c r="A20" s="49" t="str">
        <f>'[1]Всего-дор'!A15</f>
        <v>006</v>
      </c>
      <c r="B20" s="49"/>
      <c r="C20" s="49"/>
      <c r="D20" s="49"/>
      <c r="E20" s="49"/>
      <c r="F20" s="49"/>
      <c r="G20" s="49"/>
      <c r="H20" s="50" t="e">
        <f>'[1]Всего-дор'!C15</f>
        <v>#REF!</v>
      </c>
      <c r="I20" s="49" t="e">
        <f>'[1]Всего-дор'!D15</f>
        <v>#REF!</v>
      </c>
      <c r="J20" s="49" t="e">
        <f>'[1]Всего-дор'!E15</f>
        <v>#REF!</v>
      </c>
      <c r="K20" s="49" t="e">
        <f>'[1]Всего-дор'!F15</f>
        <v>#REF!</v>
      </c>
      <c r="L20" s="49" t="e">
        <f>'[1]Всего-дор'!G15</f>
        <v>#REF!</v>
      </c>
      <c r="M20" s="49"/>
      <c r="N20" s="49"/>
      <c r="O20" s="49"/>
      <c r="P20" s="49"/>
      <c r="Q20" s="49" t="e">
        <f>'[1]Всего-дор'!H15</f>
        <v>#REF!</v>
      </c>
      <c r="R20" s="51" t="s">
        <v>7</v>
      </c>
      <c r="S20" s="24" t="s">
        <v>1</v>
      </c>
      <c r="T20" s="25" t="e">
        <f>#REF!</f>
        <v>#REF!</v>
      </c>
      <c r="U20" s="25" t="e">
        <f>#REF!</f>
        <v>#REF!</v>
      </c>
      <c r="V20" s="5" t="e">
        <f t="shared" si="1"/>
        <v>#REF!</v>
      </c>
      <c r="W20" s="5" t="e">
        <f t="shared" si="2"/>
        <v>#REF!</v>
      </c>
      <c r="X20" s="5" t="e">
        <f t="shared" si="3"/>
        <v>#REF!</v>
      </c>
      <c r="Y20" s="5"/>
      <c r="Z20" s="4" t="e">
        <f t="shared" si="4"/>
        <v>#REF!</v>
      </c>
      <c r="AA20" s="26">
        <v>2026</v>
      </c>
      <c r="AB20" s="74"/>
      <c r="AC20" s="74"/>
      <c r="AD20" s="74"/>
      <c r="AE20" s="75"/>
      <c r="AF20" s="75"/>
    </row>
    <row r="21" spans="1:32" s="52" customFormat="1" ht="1.1499999999999999" hidden="1" customHeight="1" x14ac:dyDescent="0.25">
      <c r="A21" s="49" t="str">
        <f>'[1]Всего-дор'!A16</f>
        <v>007</v>
      </c>
      <c r="B21" s="49"/>
      <c r="C21" s="49"/>
      <c r="D21" s="49"/>
      <c r="E21" s="49"/>
      <c r="F21" s="49"/>
      <c r="G21" s="49"/>
      <c r="H21" s="50" t="e">
        <f>'[1]Всего-дор'!C16</f>
        <v>#REF!</v>
      </c>
      <c r="I21" s="49" t="e">
        <f>'[1]Всего-дор'!D16</f>
        <v>#REF!</v>
      </c>
      <c r="J21" s="49" t="e">
        <f>'[1]Всего-дор'!E16</f>
        <v>#REF!</v>
      </c>
      <c r="K21" s="49" t="e">
        <f>'[1]Всего-дор'!F16</f>
        <v>#REF!</v>
      </c>
      <c r="L21" s="49" t="e">
        <f>'[1]Всего-дор'!G16</f>
        <v>#REF!</v>
      </c>
      <c r="M21" s="49"/>
      <c r="N21" s="49"/>
      <c r="O21" s="49"/>
      <c r="P21" s="49"/>
      <c r="Q21" s="49" t="e">
        <f>'[1]Всего-дор'!H16</f>
        <v>#REF!</v>
      </c>
      <c r="R21" s="51" t="s">
        <v>2</v>
      </c>
      <c r="S21" s="24" t="s">
        <v>1</v>
      </c>
      <c r="T21" s="25" t="e">
        <f>#REF!+#REF!+#REF!+#REF!+#REF!+#REF!+#REF!+#REF!+#REF!+#REF!+#REF!+#REF!</f>
        <v>#REF!</v>
      </c>
      <c r="U21" s="25" t="e">
        <f>#REF!+#REF!+#REF!+#REF!+#REF!+#REF!+#REF!+#REF!+#REF!+#REF!+#REF!+#REF!</f>
        <v>#REF!</v>
      </c>
      <c r="V21" s="5" t="e">
        <f t="shared" si="1"/>
        <v>#REF!</v>
      </c>
      <c r="W21" s="5" t="e">
        <f t="shared" si="2"/>
        <v>#REF!</v>
      </c>
      <c r="X21" s="5" t="e">
        <f t="shared" si="3"/>
        <v>#REF!</v>
      </c>
      <c r="Y21" s="5"/>
      <c r="Z21" s="4" t="e">
        <f t="shared" si="4"/>
        <v>#REF!</v>
      </c>
      <c r="AA21" s="26">
        <v>2026</v>
      </c>
      <c r="AB21" s="74"/>
      <c r="AC21" s="74"/>
      <c r="AD21" s="74"/>
      <c r="AE21" s="75"/>
      <c r="AF21" s="75"/>
    </row>
    <row r="22" spans="1:32" s="21" customFormat="1" ht="44.25" x14ac:dyDescent="0.25">
      <c r="A22" s="36"/>
      <c r="B22" s="36"/>
      <c r="C22" s="36"/>
      <c r="D22" s="36"/>
      <c r="E22" s="36"/>
      <c r="F22" s="36"/>
      <c r="G22" s="36"/>
      <c r="H22" s="35"/>
      <c r="I22" s="36"/>
      <c r="J22" s="36"/>
      <c r="K22" s="36"/>
      <c r="L22" s="36"/>
      <c r="M22" s="36"/>
      <c r="N22" s="36"/>
      <c r="O22" s="36"/>
      <c r="P22" s="36"/>
      <c r="Q22" s="36"/>
      <c r="R22" s="34" t="s">
        <v>146</v>
      </c>
      <c r="S22" s="14"/>
      <c r="T22" s="8"/>
      <c r="U22" s="8"/>
      <c r="V22" s="5"/>
      <c r="W22" s="5"/>
      <c r="X22" s="5"/>
      <c r="Y22" s="5"/>
      <c r="Z22" s="5"/>
      <c r="AA22" s="14"/>
      <c r="AB22" s="43"/>
      <c r="AC22" s="43"/>
      <c r="AD22" s="43"/>
      <c r="AE22" s="1"/>
      <c r="AF22" s="1"/>
    </row>
    <row r="23" spans="1:32" s="21" customFormat="1" ht="74.25" x14ac:dyDescent="0.25">
      <c r="A23" s="36"/>
      <c r="B23" s="36"/>
      <c r="C23" s="36"/>
      <c r="D23" s="36"/>
      <c r="E23" s="36"/>
      <c r="F23" s="36"/>
      <c r="G23" s="36"/>
      <c r="H23" s="35"/>
      <c r="I23" s="36"/>
      <c r="J23" s="36"/>
      <c r="K23" s="36"/>
      <c r="L23" s="36"/>
      <c r="M23" s="36"/>
      <c r="N23" s="36"/>
      <c r="O23" s="36"/>
      <c r="P23" s="36"/>
      <c r="Q23" s="36"/>
      <c r="R23" s="16" t="s">
        <v>149</v>
      </c>
      <c r="S23" s="14" t="s">
        <v>10</v>
      </c>
      <c r="T23" s="8">
        <v>63</v>
      </c>
      <c r="U23" s="8">
        <v>67</v>
      </c>
      <c r="V23" s="8">
        <v>71</v>
      </c>
      <c r="W23" s="8">
        <v>75</v>
      </c>
      <c r="X23" s="8">
        <v>79</v>
      </c>
      <c r="Y23" s="8">
        <v>85</v>
      </c>
      <c r="Z23" s="5">
        <f>Y23</f>
        <v>85</v>
      </c>
      <c r="AA23" s="14">
        <v>2026</v>
      </c>
      <c r="AB23" s="43"/>
      <c r="AC23" s="43"/>
      <c r="AD23" s="43"/>
      <c r="AE23" s="1"/>
      <c r="AF23" s="1"/>
    </row>
    <row r="24" spans="1:32" s="21" customFormat="1" ht="45" x14ac:dyDescent="0.25">
      <c r="A24" s="36"/>
      <c r="B24" s="36"/>
      <c r="C24" s="36"/>
      <c r="D24" s="36"/>
      <c r="E24" s="36"/>
      <c r="F24" s="36"/>
      <c r="G24" s="36"/>
      <c r="H24" s="35"/>
      <c r="I24" s="36"/>
      <c r="J24" s="36"/>
      <c r="K24" s="36"/>
      <c r="L24" s="36"/>
      <c r="M24" s="36"/>
      <c r="N24" s="36"/>
      <c r="O24" s="36"/>
      <c r="P24" s="36"/>
      <c r="Q24" s="36"/>
      <c r="R24" s="16" t="s">
        <v>150</v>
      </c>
      <c r="S24" s="14" t="s">
        <v>50</v>
      </c>
      <c r="T24" s="8">
        <f>T32</f>
        <v>153.6</v>
      </c>
      <c r="U24" s="8">
        <f t="shared" ref="U24:Y24" si="5">U32</f>
        <v>156</v>
      </c>
      <c r="V24" s="8">
        <f t="shared" si="5"/>
        <v>0</v>
      </c>
      <c r="W24" s="8">
        <f t="shared" si="5"/>
        <v>0</v>
      </c>
      <c r="X24" s="8">
        <f t="shared" si="5"/>
        <v>0</v>
      </c>
      <c r="Y24" s="8">
        <f t="shared" si="5"/>
        <v>0</v>
      </c>
      <c r="Z24" s="5">
        <f t="shared" si="4"/>
        <v>309.60000000000002</v>
      </c>
      <c r="AA24" s="14">
        <v>2022</v>
      </c>
      <c r="AB24" s="43"/>
      <c r="AC24" s="43"/>
      <c r="AD24" s="43"/>
      <c r="AE24" s="1"/>
      <c r="AF24" s="1"/>
    </row>
    <row r="25" spans="1:32" s="21" customFormat="1" ht="30" x14ac:dyDescent="0.25">
      <c r="A25" s="36"/>
      <c r="B25" s="36"/>
      <c r="C25" s="36"/>
      <c r="D25" s="36"/>
      <c r="E25" s="36"/>
      <c r="F25" s="36"/>
      <c r="G25" s="36"/>
      <c r="H25" s="35"/>
      <c r="I25" s="36"/>
      <c r="J25" s="36"/>
      <c r="K25" s="36"/>
      <c r="L25" s="36"/>
      <c r="M25" s="36"/>
      <c r="N25" s="36"/>
      <c r="O25" s="36"/>
      <c r="P25" s="36"/>
      <c r="Q25" s="36"/>
      <c r="R25" s="16" t="s">
        <v>151</v>
      </c>
      <c r="S25" s="14" t="s">
        <v>50</v>
      </c>
      <c r="T25" s="8">
        <f t="shared" ref="T25:Y25" si="6">T61+T62+T85</f>
        <v>4.8</v>
      </c>
      <c r="U25" s="8">
        <f t="shared" si="6"/>
        <v>4.7</v>
      </c>
      <c r="V25" s="8">
        <f t="shared" si="6"/>
        <v>4.8</v>
      </c>
      <c r="W25" s="8">
        <f t="shared" si="6"/>
        <v>4.7</v>
      </c>
      <c r="X25" s="8">
        <f t="shared" si="6"/>
        <v>4.8</v>
      </c>
      <c r="Y25" s="8">
        <f t="shared" si="6"/>
        <v>4.7</v>
      </c>
      <c r="Z25" s="5">
        <f t="shared" si="4"/>
        <v>28.5</v>
      </c>
      <c r="AA25" s="14">
        <v>2026</v>
      </c>
      <c r="AB25" s="43"/>
      <c r="AC25" s="43"/>
      <c r="AD25" s="43"/>
      <c r="AE25" s="1"/>
      <c r="AF25" s="1"/>
    </row>
    <row r="26" spans="1:32" s="21" customFormat="1" ht="30" x14ac:dyDescent="0.25">
      <c r="A26" s="36"/>
      <c r="B26" s="36"/>
      <c r="C26" s="36"/>
      <c r="D26" s="36"/>
      <c r="E26" s="36"/>
      <c r="F26" s="36"/>
      <c r="G26" s="36"/>
      <c r="H26" s="35"/>
      <c r="I26" s="36"/>
      <c r="J26" s="36"/>
      <c r="K26" s="36"/>
      <c r="L26" s="36"/>
      <c r="M26" s="36"/>
      <c r="N26" s="36"/>
      <c r="O26" s="36"/>
      <c r="P26" s="36"/>
      <c r="Q26" s="36"/>
      <c r="R26" s="16" t="s">
        <v>152</v>
      </c>
      <c r="S26" s="14" t="s">
        <v>50</v>
      </c>
      <c r="T26" s="8">
        <f t="shared" ref="T26:Y26" si="7">T78</f>
        <v>5804.6</v>
      </c>
      <c r="U26" s="8">
        <f t="shared" si="7"/>
        <v>5804.6</v>
      </c>
      <c r="V26" s="8">
        <f t="shared" si="7"/>
        <v>5804.6</v>
      </c>
      <c r="W26" s="8">
        <f t="shared" si="7"/>
        <v>5804.6</v>
      </c>
      <c r="X26" s="8">
        <f t="shared" si="7"/>
        <v>5804.6</v>
      </c>
      <c r="Y26" s="8">
        <f t="shared" si="7"/>
        <v>5804.6</v>
      </c>
      <c r="Z26" s="5">
        <f>Y26</f>
        <v>5804.6</v>
      </c>
      <c r="AA26" s="14">
        <v>2026</v>
      </c>
      <c r="AB26" s="43"/>
      <c r="AC26" s="43"/>
      <c r="AD26" s="43"/>
      <c r="AE26" s="1"/>
      <c r="AF26" s="1"/>
    </row>
    <row r="27" spans="1:32" s="21" customFormat="1" ht="63" hidden="1" customHeight="1" x14ac:dyDescent="0.25">
      <c r="A27" s="36"/>
      <c r="B27" s="36"/>
      <c r="C27" s="36"/>
      <c r="D27" s="36"/>
      <c r="E27" s="36"/>
      <c r="F27" s="36"/>
      <c r="G27" s="36"/>
      <c r="H27" s="35"/>
      <c r="I27" s="36"/>
      <c r="J27" s="36"/>
      <c r="K27" s="36"/>
      <c r="L27" s="36"/>
      <c r="M27" s="36"/>
      <c r="N27" s="36"/>
      <c r="O27" s="36"/>
      <c r="P27" s="36"/>
      <c r="Q27" s="36"/>
      <c r="R27" s="16" t="s">
        <v>55</v>
      </c>
      <c r="S27" s="14" t="s">
        <v>50</v>
      </c>
      <c r="T27" s="8" t="e">
        <f>#REF!</f>
        <v>#REF!</v>
      </c>
      <c r="U27" s="8" t="e">
        <f>#REF!</f>
        <v>#REF!</v>
      </c>
      <c r="V27" s="8" t="e">
        <f>#REF!</f>
        <v>#REF!</v>
      </c>
      <c r="W27" s="8"/>
      <c r="X27" s="8"/>
      <c r="Y27" s="8"/>
      <c r="Z27" s="5" t="e">
        <f t="shared" si="4"/>
        <v>#REF!</v>
      </c>
      <c r="AA27" s="14">
        <v>2026</v>
      </c>
      <c r="AB27" s="43"/>
      <c r="AC27" s="43"/>
      <c r="AD27" s="43"/>
      <c r="AE27" s="1"/>
      <c r="AF27" s="1"/>
    </row>
    <row r="28" spans="1:32" s="21" customFormat="1" ht="30" hidden="1" x14ac:dyDescent="0.25">
      <c r="A28" s="36"/>
      <c r="B28" s="36"/>
      <c r="C28" s="36"/>
      <c r="D28" s="36"/>
      <c r="E28" s="36"/>
      <c r="F28" s="36"/>
      <c r="G28" s="36"/>
      <c r="H28" s="35"/>
      <c r="I28" s="36"/>
      <c r="J28" s="36"/>
      <c r="K28" s="36"/>
      <c r="L28" s="36"/>
      <c r="M28" s="36"/>
      <c r="N28" s="36"/>
      <c r="O28" s="36"/>
      <c r="P28" s="36"/>
      <c r="Q28" s="36"/>
      <c r="R28" s="16" t="s">
        <v>138</v>
      </c>
      <c r="S28" s="14" t="s">
        <v>51</v>
      </c>
      <c r="T28" s="8">
        <f t="shared" ref="T28:Y28" si="8">T115</f>
        <v>0</v>
      </c>
      <c r="U28" s="8">
        <f t="shared" si="8"/>
        <v>0</v>
      </c>
      <c r="V28" s="8">
        <f t="shared" si="8"/>
        <v>0</v>
      </c>
      <c r="W28" s="8">
        <f t="shared" si="8"/>
        <v>0</v>
      </c>
      <c r="X28" s="8">
        <f t="shared" si="8"/>
        <v>0</v>
      </c>
      <c r="Y28" s="8">
        <f t="shared" si="8"/>
        <v>0</v>
      </c>
      <c r="Z28" s="5">
        <f t="shared" si="4"/>
        <v>0</v>
      </c>
      <c r="AA28" s="14">
        <v>2026</v>
      </c>
      <c r="AB28" s="43"/>
      <c r="AC28" s="43"/>
      <c r="AD28" s="43"/>
      <c r="AE28" s="1"/>
      <c r="AF28" s="1"/>
    </row>
    <row r="29" spans="1:32" ht="28.5" x14ac:dyDescent="0.25">
      <c r="A29" s="53"/>
      <c r="B29" s="53"/>
      <c r="C29" s="53"/>
      <c r="D29" s="53" t="s">
        <v>23</v>
      </c>
      <c r="E29" s="53" t="s">
        <v>33</v>
      </c>
      <c r="F29" s="53" t="s">
        <v>23</v>
      </c>
      <c r="G29" s="53" t="s">
        <v>32</v>
      </c>
      <c r="H29" s="53" t="s">
        <v>23</v>
      </c>
      <c r="I29" s="53" t="s">
        <v>31</v>
      </c>
      <c r="J29" s="53" t="s">
        <v>24</v>
      </c>
      <c r="K29" s="53" t="s">
        <v>23</v>
      </c>
      <c r="L29" s="53" t="s">
        <v>23</v>
      </c>
      <c r="M29" s="53" t="s">
        <v>23</v>
      </c>
      <c r="N29" s="53" t="s">
        <v>23</v>
      </c>
      <c r="O29" s="53" t="s">
        <v>23</v>
      </c>
      <c r="P29" s="53" t="s">
        <v>23</v>
      </c>
      <c r="Q29" s="53" t="s">
        <v>23</v>
      </c>
      <c r="R29" s="54" t="s">
        <v>56</v>
      </c>
      <c r="S29" s="7" t="s">
        <v>49</v>
      </c>
      <c r="T29" s="3">
        <f t="shared" ref="T29:Y29" si="9">T30+T60+T77</f>
        <v>1645574.9</v>
      </c>
      <c r="U29" s="3">
        <f t="shared" si="9"/>
        <v>1575936.2000000002</v>
      </c>
      <c r="V29" s="3">
        <f t="shared" si="9"/>
        <v>472839.89999999997</v>
      </c>
      <c r="W29" s="3">
        <f t="shared" si="9"/>
        <v>447839.89999999997</v>
      </c>
      <c r="X29" s="3">
        <f t="shared" si="9"/>
        <v>569070.69999999995</v>
      </c>
      <c r="Y29" s="3">
        <f t="shared" si="9"/>
        <v>588532.19999999995</v>
      </c>
      <c r="Z29" s="3">
        <f>T29+U29+V29+W29+X29+Y29</f>
        <v>5299793.8</v>
      </c>
      <c r="AA29" s="7">
        <v>2026</v>
      </c>
    </row>
    <row r="30" spans="1:32" s="57" customFormat="1" ht="46.15" customHeight="1" x14ac:dyDescent="0.25">
      <c r="A30" s="55"/>
      <c r="B30" s="55"/>
      <c r="C30" s="55"/>
      <c r="D30" s="55" t="s">
        <v>23</v>
      </c>
      <c r="E30" s="55" t="s">
        <v>33</v>
      </c>
      <c r="F30" s="55" t="s">
        <v>23</v>
      </c>
      <c r="G30" s="55" t="s">
        <v>32</v>
      </c>
      <c r="H30" s="55" t="s">
        <v>23</v>
      </c>
      <c r="I30" s="55" t="s">
        <v>31</v>
      </c>
      <c r="J30" s="55" t="s">
        <v>24</v>
      </c>
      <c r="K30" s="55" t="s">
        <v>23</v>
      </c>
      <c r="L30" s="55" t="s">
        <v>24</v>
      </c>
      <c r="M30" s="55" t="s">
        <v>23</v>
      </c>
      <c r="N30" s="55" t="s">
        <v>23</v>
      </c>
      <c r="O30" s="55" t="s">
        <v>23</v>
      </c>
      <c r="P30" s="55" t="s">
        <v>23</v>
      </c>
      <c r="Q30" s="55" t="s">
        <v>23</v>
      </c>
      <c r="R30" s="56" t="s">
        <v>38</v>
      </c>
      <c r="S30" s="27" t="s">
        <v>49</v>
      </c>
      <c r="T30" s="15">
        <f>T34+T36+T39+T42+T45+T50+T55</f>
        <v>143684.6</v>
      </c>
      <c r="U30" s="15">
        <f>U34+U36+U39+U42+U45+U50+U55</f>
        <v>74045.899999999994</v>
      </c>
      <c r="V30" s="15">
        <f>V34+V36+V39+V42</f>
        <v>40000</v>
      </c>
      <c r="W30" s="15">
        <f>W34+W36+W39+W42</f>
        <v>15000</v>
      </c>
      <c r="X30" s="15">
        <f>X34+X36+X39+X42</f>
        <v>136230.79999999999</v>
      </c>
      <c r="Y30" s="15">
        <f>Y34+Y36+Y39+Y42</f>
        <v>155692.29999999999</v>
      </c>
      <c r="Z30" s="15">
        <f>Z34+Z36+Z39+Z42+Z45+Z50+Z55</f>
        <v>564653.6</v>
      </c>
      <c r="AA30" s="27">
        <v>2026</v>
      </c>
      <c r="AB30" s="37"/>
      <c r="AC30" s="37"/>
      <c r="AD30" s="37"/>
      <c r="AE30" s="38"/>
      <c r="AF30" s="38"/>
    </row>
    <row r="31" spans="1:32" s="2" customFormat="1" ht="29.25" x14ac:dyDescent="0.25">
      <c r="A31" s="35"/>
      <c r="B31" s="35"/>
      <c r="C31" s="35"/>
      <c r="D31" s="35"/>
      <c r="E31" s="35"/>
      <c r="F31" s="35"/>
      <c r="G31" s="35"/>
      <c r="H31" s="35"/>
      <c r="I31" s="36"/>
      <c r="J31" s="35"/>
      <c r="K31" s="35"/>
      <c r="L31" s="35"/>
      <c r="M31" s="35"/>
      <c r="N31" s="35"/>
      <c r="O31" s="35"/>
      <c r="P31" s="35"/>
      <c r="Q31" s="35"/>
      <c r="R31" s="34" t="s">
        <v>57</v>
      </c>
      <c r="S31" s="14" t="s">
        <v>11</v>
      </c>
      <c r="T31" s="8">
        <f>T48+T53+T58</f>
        <v>4.1000000000000005</v>
      </c>
      <c r="U31" s="8">
        <f>U48+U53+U58</f>
        <v>3.9</v>
      </c>
      <c r="V31" s="8">
        <f>V38+V41</f>
        <v>1.18</v>
      </c>
      <c r="W31" s="8">
        <v>0</v>
      </c>
      <c r="X31" s="8">
        <f>X44</f>
        <v>0.7</v>
      </c>
      <c r="Y31" s="8">
        <f>Y44</f>
        <v>0.8</v>
      </c>
      <c r="Z31" s="5">
        <f t="shared" si="4"/>
        <v>10.68</v>
      </c>
      <c r="AA31" s="14">
        <v>2026</v>
      </c>
      <c r="AB31" s="37"/>
      <c r="AC31" s="37"/>
      <c r="AD31" s="37"/>
      <c r="AE31" s="38"/>
      <c r="AF31" s="38"/>
    </row>
    <row r="32" spans="1:32" s="2" customFormat="1" ht="30" x14ac:dyDescent="0.25">
      <c r="A32" s="35"/>
      <c r="B32" s="35"/>
      <c r="C32" s="35"/>
      <c r="D32" s="35"/>
      <c r="E32" s="35"/>
      <c r="F32" s="35"/>
      <c r="G32" s="35"/>
      <c r="H32" s="35"/>
      <c r="I32" s="36"/>
      <c r="J32" s="35"/>
      <c r="K32" s="35"/>
      <c r="L32" s="35"/>
      <c r="M32" s="35"/>
      <c r="N32" s="35"/>
      <c r="O32" s="35"/>
      <c r="P32" s="35"/>
      <c r="Q32" s="35"/>
      <c r="R32" s="34" t="s">
        <v>58</v>
      </c>
      <c r="S32" s="14" t="s">
        <v>50</v>
      </c>
      <c r="T32" s="8">
        <f>T49+T54+T59</f>
        <v>153.6</v>
      </c>
      <c r="U32" s="8">
        <f>U49+U54+U59</f>
        <v>156</v>
      </c>
      <c r="V32" s="8">
        <v>0</v>
      </c>
      <c r="W32" s="8">
        <v>0</v>
      </c>
      <c r="X32" s="8">
        <v>0</v>
      </c>
      <c r="Y32" s="8">
        <v>0</v>
      </c>
      <c r="Z32" s="5">
        <f t="shared" si="4"/>
        <v>309.60000000000002</v>
      </c>
      <c r="AA32" s="14">
        <v>2021</v>
      </c>
      <c r="AB32" s="37"/>
      <c r="AC32" s="37"/>
      <c r="AD32" s="37"/>
      <c r="AE32" s="38"/>
      <c r="AF32" s="38"/>
    </row>
    <row r="33" spans="1:32" s="2" customFormat="1" ht="44.25" x14ac:dyDescent="0.25">
      <c r="A33" s="35"/>
      <c r="B33" s="35"/>
      <c r="C33" s="35"/>
      <c r="D33" s="35"/>
      <c r="E33" s="35"/>
      <c r="F33" s="35"/>
      <c r="G33" s="35"/>
      <c r="H33" s="35"/>
      <c r="I33" s="36"/>
      <c r="J33" s="35"/>
      <c r="K33" s="35"/>
      <c r="L33" s="35"/>
      <c r="M33" s="35"/>
      <c r="N33" s="35"/>
      <c r="O33" s="35"/>
      <c r="P33" s="35"/>
      <c r="Q33" s="35"/>
      <c r="R33" s="34" t="s">
        <v>166</v>
      </c>
      <c r="S33" s="14" t="s">
        <v>11</v>
      </c>
      <c r="T33" s="8">
        <f>T35</f>
        <v>0.3</v>
      </c>
      <c r="U33" s="8">
        <f>U35</f>
        <v>0</v>
      </c>
      <c r="V33" s="8">
        <v>0</v>
      </c>
      <c r="W33" s="8">
        <v>0</v>
      </c>
      <c r="X33" s="8">
        <v>0</v>
      </c>
      <c r="Y33" s="8">
        <v>0</v>
      </c>
      <c r="Z33" s="5">
        <f t="shared" si="4"/>
        <v>0.3</v>
      </c>
      <c r="AA33" s="14">
        <v>2021</v>
      </c>
      <c r="AB33" s="37"/>
      <c r="AC33" s="37"/>
      <c r="AD33" s="37"/>
      <c r="AE33" s="38"/>
      <c r="AF33" s="38"/>
    </row>
    <row r="34" spans="1:32" s="2" customFormat="1" ht="31.15" customHeight="1" x14ac:dyDescent="0.25">
      <c r="A34" s="61" t="s">
        <v>23</v>
      </c>
      <c r="B34" s="61" t="s">
        <v>24</v>
      </c>
      <c r="C34" s="61" t="s">
        <v>25</v>
      </c>
      <c r="D34" s="61" t="s">
        <v>23</v>
      </c>
      <c r="E34" s="61" t="s">
        <v>33</v>
      </c>
      <c r="F34" s="61" t="s">
        <v>23</v>
      </c>
      <c r="G34" s="61" t="s">
        <v>32</v>
      </c>
      <c r="H34" s="61" t="s">
        <v>23</v>
      </c>
      <c r="I34" s="61" t="s">
        <v>31</v>
      </c>
      <c r="J34" s="61" t="s">
        <v>24</v>
      </c>
      <c r="K34" s="61" t="s">
        <v>23</v>
      </c>
      <c r="L34" s="61" t="s">
        <v>24</v>
      </c>
      <c r="M34" s="61" t="s">
        <v>23</v>
      </c>
      <c r="N34" s="61" t="s">
        <v>23</v>
      </c>
      <c r="O34" s="61" t="s">
        <v>23</v>
      </c>
      <c r="P34" s="61" t="s">
        <v>23</v>
      </c>
      <c r="Q34" s="61" t="s">
        <v>35</v>
      </c>
      <c r="R34" s="62" t="s">
        <v>167</v>
      </c>
      <c r="S34" s="63" t="s">
        <v>49</v>
      </c>
      <c r="T34" s="65">
        <v>18000</v>
      </c>
      <c r="U34" s="65">
        <v>0</v>
      </c>
      <c r="V34" s="65">
        <v>0</v>
      </c>
      <c r="W34" s="65">
        <v>0</v>
      </c>
      <c r="X34" s="65">
        <v>0</v>
      </c>
      <c r="Y34" s="65">
        <v>0</v>
      </c>
      <c r="Z34" s="65">
        <f t="shared" ref="Z34" si="10">T34+U34+V34+W34+X34+Y34</f>
        <v>18000</v>
      </c>
      <c r="AA34" s="63">
        <v>2021</v>
      </c>
      <c r="AB34" s="43"/>
      <c r="AC34" s="43"/>
      <c r="AD34" s="37"/>
      <c r="AE34" s="38"/>
      <c r="AF34" s="38"/>
    </row>
    <row r="35" spans="1:32" s="38" customFormat="1" ht="34.15" customHeight="1" x14ac:dyDescent="0.25">
      <c r="A35" s="35"/>
      <c r="B35" s="35"/>
      <c r="C35" s="35"/>
      <c r="D35" s="35"/>
      <c r="E35" s="35"/>
      <c r="F35" s="35"/>
      <c r="G35" s="35"/>
      <c r="H35" s="35"/>
      <c r="I35" s="36"/>
      <c r="J35" s="35"/>
      <c r="K35" s="35"/>
      <c r="L35" s="35"/>
      <c r="M35" s="35"/>
      <c r="N35" s="35"/>
      <c r="O35" s="35"/>
      <c r="P35" s="35"/>
      <c r="Q35" s="35"/>
      <c r="R35" s="34" t="s">
        <v>173</v>
      </c>
      <c r="S35" s="14" t="s">
        <v>11</v>
      </c>
      <c r="T35" s="8">
        <v>0.3</v>
      </c>
      <c r="U35" s="8">
        <v>0</v>
      </c>
      <c r="V35" s="8">
        <v>0</v>
      </c>
      <c r="W35" s="8">
        <v>0</v>
      </c>
      <c r="X35" s="8">
        <v>0</v>
      </c>
      <c r="Y35" s="8">
        <v>0</v>
      </c>
      <c r="Z35" s="5">
        <f>T35</f>
        <v>0.3</v>
      </c>
      <c r="AA35" s="14">
        <v>2021</v>
      </c>
      <c r="AB35" s="43"/>
      <c r="AC35" s="37"/>
      <c r="AD35" s="37"/>
    </row>
    <row r="36" spans="1:32" s="2" customFormat="1" ht="30" x14ac:dyDescent="0.25">
      <c r="A36" s="61" t="s">
        <v>23</v>
      </c>
      <c r="B36" s="61" t="s">
        <v>24</v>
      </c>
      <c r="C36" s="61" t="s">
        <v>25</v>
      </c>
      <c r="D36" s="61" t="s">
        <v>23</v>
      </c>
      <c r="E36" s="61" t="s">
        <v>33</v>
      </c>
      <c r="F36" s="61" t="s">
        <v>23</v>
      </c>
      <c r="G36" s="61" t="s">
        <v>32</v>
      </c>
      <c r="H36" s="61" t="s">
        <v>23</v>
      </c>
      <c r="I36" s="61" t="s">
        <v>31</v>
      </c>
      <c r="J36" s="61" t="s">
        <v>24</v>
      </c>
      <c r="K36" s="61" t="s">
        <v>23</v>
      </c>
      <c r="L36" s="61" t="s">
        <v>24</v>
      </c>
      <c r="M36" s="61" t="s">
        <v>23</v>
      </c>
      <c r="N36" s="61" t="s">
        <v>23</v>
      </c>
      <c r="O36" s="61" t="s">
        <v>23</v>
      </c>
      <c r="P36" s="61" t="s">
        <v>23</v>
      </c>
      <c r="Q36" s="61" t="s">
        <v>25</v>
      </c>
      <c r="R36" s="62" t="s">
        <v>155</v>
      </c>
      <c r="S36" s="63" t="s">
        <v>49</v>
      </c>
      <c r="T36" s="65">
        <v>0</v>
      </c>
      <c r="U36" s="65">
        <v>0</v>
      </c>
      <c r="V36" s="65">
        <v>20000</v>
      </c>
      <c r="W36" s="65">
        <v>0</v>
      </c>
      <c r="X36" s="65">
        <v>0</v>
      </c>
      <c r="Y36" s="65">
        <v>0</v>
      </c>
      <c r="Z36" s="65">
        <f>T36+U36+V36+W36+X36+Y36</f>
        <v>20000</v>
      </c>
      <c r="AA36" s="76">
        <v>2023</v>
      </c>
      <c r="AB36" s="37"/>
      <c r="AC36" s="37"/>
      <c r="AD36" s="37"/>
      <c r="AE36" s="38"/>
      <c r="AF36" s="38"/>
    </row>
    <row r="37" spans="1:32" s="38" customFormat="1" ht="44.25" x14ac:dyDescent="0.25">
      <c r="A37" s="35"/>
      <c r="B37" s="35"/>
      <c r="C37" s="35"/>
      <c r="D37" s="35"/>
      <c r="E37" s="35"/>
      <c r="F37" s="35"/>
      <c r="G37" s="35"/>
      <c r="H37" s="35"/>
      <c r="I37" s="36"/>
      <c r="J37" s="35"/>
      <c r="K37" s="35"/>
      <c r="L37" s="35"/>
      <c r="M37" s="35"/>
      <c r="N37" s="35"/>
      <c r="O37" s="35"/>
      <c r="P37" s="35"/>
      <c r="Q37" s="35"/>
      <c r="R37" s="34" t="s">
        <v>53</v>
      </c>
      <c r="S37" s="14" t="s">
        <v>46</v>
      </c>
      <c r="T37" s="20">
        <v>0</v>
      </c>
      <c r="U37" s="20">
        <v>0</v>
      </c>
      <c r="V37" s="20">
        <v>1</v>
      </c>
      <c r="W37" s="20">
        <v>0</v>
      </c>
      <c r="X37" s="20">
        <v>0</v>
      </c>
      <c r="Y37" s="20">
        <v>0</v>
      </c>
      <c r="Z37" s="6">
        <v>1</v>
      </c>
      <c r="AA37" s="14">
        <v>2022</v>
      </c>
      <c r="AB37" s="37"/>
      <c r="AC37" s="37"/>
      <c r="AD37" s="37"/>
    </row>
    <row r="38" spans="1:32" s="38" customFormat="1" ht="29.25" x14ac:dyDescent="0.25">
      <c r="A38" s="35"/>
      <c r="B38" s="35"/>
      <c r="C38" s="35"/>
      <c r="D38" s="35"/>
      <c r="E38" s="35"/>
      <c r="F38" s="35"/>
      <c r="G38" s="35"/>
      <c r="H38" s="35"/>
      <c r="I38" s="36"/>
      <c r="J38" s="35"/>
      <c r="K38" s="35"/>
      <c r="L38" s="35"/>
      <c r="M38" s="35"/>
      <c r="N38" s="35"/>
      <c r="O38" s="35"/>
      <c r="P38" s="35"/>
      <c r="Q38" s="35"/>
      <c r="R38" s="34" t="s">
        <v>153</v>
      </c>
      <c r="S38" s="14" t="s">
        <v>11</v>
      </c>
      <c r="T38" s="8">
        <v>0</v>
      </c>
      <c r="U38" s="8">
        <v>0</v>
      </c>
      <c r="V38" s="8">
        <v>0.57099999999999995</v>
      </c>
      <c r="W38" s="8">
        <v>0</v>
      </c>
      <c r="X38" s="8">
        <v>0</v>
      </c>
      <c r="Y38" s="8">
        <v>0</v>
      </c>
      <c r="Z38" s="5">
        <f>V38</f>
        <v>0.57099999999999995</v>
      </c>
      <c r="AA38" s="14">
        <v>2023</v>
      </c>
      <c r="AB38" s="37"/>
      <c r="AC38" s="37"/>
      <c r="AD38" s="37"/>
    </row>
    <row r="39" spans="1:32" s="38" customFormat="1" ht="34.9" customHeight="1" x14ac:dyDescent="0.25">
      <c r="A39" s="61" t="s">
        <v>23</v>
      </c>
      <c r="B39" s="61" t="s">
        <v>24</v>
      </c>
      <c r="C39" s="61" t="s">
        <v>25</v>
      </c>
      <c r="D39" s="61" t="s">
        <v>23</v>
      </c>
      <c r="E39" s="61" t="s">
        <v>33</v>
      </c>
      <c r="F39" s="61" t="s">
        <v>23</v>
      </c>
      <c r="G39" s="61" t="s">
        <v>32</v>
      </c>
      <c r="H39" s="61" t="s">
        <v>23</v>
      </c>
      <c r="I39" s="61" t="s">
        <v>31</v>
      </c>
      <c r="J39" s="61" t="s">
        <v>24</v>
      </c>
      <c r="K39" s="61" t="s">
        <v>23</v>
      </c>
      <c r="L39" s="61" t="s">
        <v>24</v>
      </c>
      <c r="M39" s="61" t="s">
        <v>23</v>
      </c>
      <c r="N39" s="61" t="s">
        <v>23</v>
      </c>
      <c r="O39" s="61" t="s">
        <v>23</v>
      </c>
      <c r="P39" s="61" t="s">
        <v>23</v>
      </c>
      <c r="Q39" s="61" t="s">
        <v>34</v>
      </c>
      <c r="R39" s="62" t="s">
        <v>156</v>
      </c>
      <c r="S39" s="63" t="s">
        <v>49</v>
      </c>
      <c r="T39" s="65">
        <v>0</v>
      </c>
      <c r="U39" s="65">
        <v>0</v>
      </c>
      <c r="V39" s="65">
        <v>20000</v>
      </c>
      <c r="W39" s="65">
        <v>0</v>
      </c>
      <c r="X39" s="65">
        <v>0</v>
      </c>
      <c r="Y39" s="65">
        <v>0</v>
      </c>
      <c r="Z39" s="65">
        <f>T39+U39+V39+W39+X39+Y39</f>
        <v>20000</v>
      </c>
      <c r="AA39" s="76">
        <v>2023</v>
      </c>
      <c r="AB39" s="37"/>
      <c r="AC39" s="37"/>
      <c r="AD39" s="37"/>
    </row>
    <row r="40" spans="1:32" s="38" customFormat="1" ht="44.25" x14ac:dyDescent="0.25">
      <c r="A40" s="35"/>
      <c r="B40" s="35"/>
      <c r="C40" s="35"/>
      <c r="D40" s="35"/>
      <c r="E40" s="35"/>
      <c r="F40" s="35"/>
      <c r="G40" s="35"/>
      <c r="H40" s="35"/>
      <c r="I40" s="36"/>
      <c r="J40" s="35"/>
      <c r="K40" s="35"/>
      <c r="L40" s="35"/>
      <c r="M40" s="35"/>
      <c r="N40" s="35"/>
      <c r="O40" s="35"/>
      <c r="P40" s="35"/>
      <c r="Q40" s="35"/>
      <c r="R40" s="34" t="s">
        <v>53</v>
      </c>
      <c r="S40" s="14" t="s">
        <v>46</v>
      </c>
      <c r="T40" s="20">
        <v>0</v>
      </c>
      <c r="U40" s="20">
        <v>0</v>
      </c>
      <c r="V40" s="20">
        <v>1</v>
      </c>
      <c r="W40" s="20">
        <v>0</v>
      </c>
      <c r="X40" s="20">
        <v>0</v>
      </c>
      <c r="Y40" s="20">
        <v>0</v>
      </c>
      <c r="Z40" s="6">
        <v>1</v>
      </c>
      <c r="AA40" s="14">
        <v>2022</v>
      </c>
      <c r="AB40" s="37"/>
      <c r="AC40" s="37"/>
      <c r="AD40" s="37"/>
    </row>
    <row r="41" spans="1:32" s="38" customFormat="1" ht="29.25" x14ac:dyDescent="0.25">
      <c r="A41" s="35"/>
      <c r="B41" s="35"/>
      <c r="C41" s="35"/>
      <c r="D41" s="35"/>
      <c r="E41" s="35"/>
      <c r="F41" s="35"/>
      <c r="G41" s="35"/>
      <c r="H41" s="35"/>
      <c r="I41" s="36"/>
      <c r="J41" s="35"/>
      <c r="K41" s="35"/>
      <c r="L41" s="35"/>
      <c r="M41" s="35"/>
      <c r="N41" s="35"/>
      <c r="O41" s="35"/>
      <c r="P41" s="35"/>
      <c r="Q41" s="35"/>
      <c r="R41" s="34" t="s">
        <v>153</v>
      </c>
      <c r="S41" s="14" t="s">
        <v>11</v>
      </c>
      <c r="T41" s="8">
        <v>0</v>
      </c>
      <c r="U41" s="8">
        <v>0</v>
      </c>
      <c r="V41" s="8">
        <v>0.60899999999999999</v>
      </c>
      <c r="W41" s="8">
        <v>0</v>
      </c>
      <c r="X41" s="8">
        <v>0</v>
      </c>
      <c r="Y41" s="8">
        <v>0</v>
      </c>
      <c r="Z41" s="5">
        <f>V41</f>
        <v>0.60899999999999999</v>
      </c>
      <c r="AA41" s="14">
        <v>2023</v>
      </c>
      <c r="AB41" s="37"/>
      <c r="AC41" s="37"/>
      <c r="AD41" s="37"/>
    </row>
    <row r="42" spans="1:32" s="38" customFormat="1" ht="60" x14ac:dyDescent="0.25">
      <c r="A42" s="61" t="s">
        <v>23</v>
      </c>
      <c r="B42" s="61" t="s">
        <v>24</v>
      </c>
      <c r="C42" s="61" t="s">
        <v>25</v>
      </c>
      <c r="D42" s="61" t="s">
        <v>23</v>
      </c>
      <c r="E42" s="61" t="s">
        <v>33</v>
      </c>
      <c r="F42" s="61" t="s">
        <v>23</v>
      </c>
      <c r="G42" s="61" t="s">
        <v>32</v>
      </c>
      <c r="H42" s="61" t="s">
        <v>23</v>
      </c>
      <c r="I42" s="61" t="s">
        <v>31</v>
      </c>
      <c r="J42" s="61" t="s">
        <v>24</v>
      </c>
      <c r="K42" s="61" t="s">
        <v>23</v>
      </c>
      <c r="L42" s="61" t="s">
        <v>24</v>
      </c>
      <c r="M42" s="61" t="s">
        <v>23</v>
      </c>
      <c r="N42" s="61" t="s">
        <v>23</v>
      </c>
      <c r="O42" s="61" t="s">
        <v>23</v>
      </c>
      <c r="P42" s="61" t="s">
        <v>23</v>
      </c>
      <c r="Q42" s="61" t="s">
        <v>33</v>
      </c>
      <c r="R42" s="62" t="s">
        <v>157</v>
      </c>
      <c r="S42" s="63" t="s">
        <v>49</v>
      </c>
      <c r="T42" s="65">
        <v>0</v>
      </c>
      <c r="U42" s="65">
        <v>0</v>
      </c>
      <c r="V42" s="65">
        <v>0</v>
      </c>
      <c r="W42" s="65">
        <v>15000</v>
      </c>
      <c r="X42" s="65">
        <v>136230.79999999999</v>
      </c>
      <c r="Y42" s="65">
        <v>155692.29999999999</v>
      </c>
      <c r="Z42" s="65">
        <f>T42+U42+V42+W42+X42+Y42</f>
        <v>306923.09999999998</v>
      </c>
      <c r="AA42" s="76">
        <v>2026</v>
      </c>
      <c r="AB42" s="37"/>
      <c r="AC42" s="37"/>
      <c r="AD42" s="37"/>
    </row>
    <row r="43" spans="1:32" s="38" customFormat="1" ht="44.25" x14ac:dyDescent="0.25">
      <c r="A43" s="35"/>
      <c r="B43" s="35"/>
      <c r="C43" s="35"/>
      <c r="D43" s="35"/>
      <c r="E43" s="35"/>
      <c r="F43" s="35"/>
      <c r="G43" s="35"/>
      <c r="H43" s="35"/>
      <c r="I43" s="36"/>
      <c r="J43" s="35"/>
      <c r="K43" s="35"/>
      <c r="L43" s="35"/>
      <c r="M43" s="35"/>
      <c r="N43" s="35"/>
      <c r="O43" s="35"/>
      <c r="P43" s="35"/>
      <c r="Q43" s="35"/>
      <c r="R43" s="34" t="s">
        <v>53</v>
      </c>
      <c r="S43" s="14" t="s">
        <v>46</v>
      </c>
      <c r="T43" s="20">
        <v>0</v>
      </c>
      <c r="U43" s="20">
        <v>0</v>
      </c>
      <c r="V43" s="20">
        <v>0</v>
      </c>
      <c r="W43" s="20">
        <v>1</v>
      </c>
      <c r="X43" s="20">
        <v>0</v>
      </c>
      <c r="Y43" s="20">
        <v>0</v>
      </c>
      <c r="Z43" s="6">
        <f>W43</f>
        <v>1</v>
      </c>
      <c r="AA43" s="14">
        <v>2024</v>
      </c>
      <c r="AB43" s="37"/>
      <c r="AC43" s="37"/>
      <c r="AD43" s="37"/>
    </row>
    <row r="44" spans="1:32" s="38" customFormat="1" ht="29.25" x14ac:dyDescent="0.25">
      <c r="A44" s="35"/>
      <c r="B44" s="35"/>
      <c r="C44" s="35"/>
      <c r="D44" s="35"/>
      <c r="E44" s="35"/>
      <c r="F44" s="35"/>
      <c r="G44" s="35"/>
      <c r="H44" s="35"/>
      <c r="I44" s="36"/>
      <c r="J44" s="35"/>
      <c r="K44" s="35"/>
      <c r="L44" s="35"/>
      <c r="M44" s="35"/>
      <c r="N44" s="35"/>
      <c r="O44" s="35"/>
      <c r="P44" s="35"/>
      <c r="Q44" s="35"/>
      <c r="R44" s="34" t="s">
        <v>165</v>
      </c>
      <c r="S44" s="14" t="s">
        <v>11</v>
      </c>
      <c r="T44" s="8">
        <v>0</v>
      </c>
      <c r="U44" s="8">
        <v>0</v>
      </c>
      <c r="V44" s="8">
        <v>0</v>
      </c>
      <c r="W44" s="8">
        <v>0</v>
      </c>
      <c r="X44" s="8">
        <v>0.7</v>
      </c>
      <c r="Y44" s="8">
        <v>0.8</v>
      </c>
      <c r="Z44" s="5">
        <f>X44+Y44</f>
        <v>1.5</v>
      </c>
      <c r="AA44" s="14">
        <v>2026</v>
      </c>
      <c r="AB44" s="37"/>
      <c r="AC44" s="37"/>
      <c r="AD44" s="37"/>
    </row>
    <row r="45" spans="1:32" s="38" customFormat="1" ht="30" x14ac:dyDescent="0.25">
      <c r="A45" s="61" t="s">
        <v>23</v>
      </c>
      <c r="B45" s="61" t="s">
        <v>24</v>
      </c>
      <c r="C45" s="61" t="s">
        <v>25</v>
      </c>
      <c r="D45" s="61" t="s">
        <v>23</v>
      </c>
      <c r="E45" s="61" t="s">
        <v>33</v>
      </c>
      <c r="F45" s="61" t="s">
        <v>23</v>
      </c>
      <c r="G45" s="61" t="s">
        <v>32</v>
      </c>
      <c r="H45" s="61" t="s">
        <v>23</v>
      </c>
      <c r="I45" s="61" t="s">
        <v>31</v>
      </c>
      <c r="J45" s="61" t="s">
        <v>24</v>
      </c>
      <c r="K45" s="61" t="s">
        <v>23</v>
      </c>
      <c r="L45" s="61" t="s">
        <v>24</v>
      </c>
      <c r="M45" s="61" t="s">
        <v>23</v>
      </c>
      <c r="N45" s="61" t="s">
        <v>23</v>
      </c>
      <c r="O45" s="61" t="s">
        <v>23</v>
      </c>
      <c r="P45" s="61" t="s">
        <v>23</v>
      </c>
      <c r="Q45" s="61" t="s">
        <v>23</v>
      </c>
      <c r="R45" s="86" t="s">
        <v>168</v>
      </c>
      <c r="S45" s="63" t="s">
        <v>49</v>
      </c>
      <c r="T45" s="65">
        <f>T46+T47</f>
        <v>50178.5</v>
      </c>
      <c r="U45" s="65">
        <f t="shared" ref="U45:Y45" si="11">U46+U47</f>
        <v>74045.899999999994</v>
      </c>
      <c r="V45" s="65">
        <f t="shared" si="11"/>
        <v>0</v>
      </c>
      <c r="W45" s="65">
        <f t="shared" si="11"/>
        <v>0</v>
      </c>
      <c r="X45" s="65">
        <f t="shared" si="11"/>
        <v>0</v>
      </c>
      <c r="Y45" s="65">
        <f t="shared" si="11"/>
        <v>0</v>
      </c>
      <c r="Z45" s="65">
        <f>SUM(T45:Y45)</f>
        <v>124224.4</v>
      </c>
      <c r="AA45" s="63">
        <v>2022</v>
      </c>
      <c r="AB45" s="37"/>
      <c r="AC45" s="78"/>
      <c r="AD45" s="37"/>
    </row>
    <row r="46" spans="1:32" s="38" customFormat="1" ht="30" x14ac:dyDescent="0.25">
      <c r="A46" s="61" t="s">
        <v>23</v>
      </c>
      <c r="B46" s="61" t="s">
        <v>24</v>
      </c>
      <c r="C46" s="61" t="s">
        <v>25</v>
      </c>
      <c r="D46" s="61" t="s">
        <v>23</v>
      </c>
      <c r="E46" s="61" t="s">
        <v>33</v>
      </c>
      <c r="F46" s="61" t="s">
        <v>23</v>
      </c>
      <c r="G46" s="61" t="s">
        <v>32</v>
      </c>
      <c r="H46" s="61" t="s">
        <v>23</v>
      </c>
      <c r="I46" s="61" t="s">
        <v>31</v>
      </c>
      <c r="J46" s="61" t="s">
        <v>24</v>
      </c>
      <c r="K46" s="61" t="s">
        <v>23</v>
      </c>
      <c r="L46" s="61" t="s">
        <v>24</v>
      </c>
      <c r="M46" s="61" t="s">
        <v>109</v>
      </c>
      <c r="N46" s="61" t="s">
        <v>23</v>
      </c>
      <c r="O46" s="61" t="s">
        <v>31</v>
      </c>
      <c r="P46" s="61" t="s">
        <v>30</v>
      </c>
      <c r="Q46" s="61" t="s">
        <v>162</v>
      </c>
      <c r="R46" s="87"/>
      <c r="S46" s="63" t="s">
        <v>49</v>
      </c>
      <c r="T46" s="64">
        <v>41333.199999999997</v>
      </c>
      <c r="U46" s="64">
        <v>60451</v>
      </c>
      <c r="V46" s="64">
        <v>0</v>
      </c>
      <c r="W46" s="64">
        <v>0</v>
      </c>
      <c r="X46" s="64">
        <v>0</v>
      </c>
      <c r="Y46" s="64">
        <v>0</v>
      </c>
      <c r="Z46" s="65">
        <f t="shared" ref="Z46:Z47" si="12">SUM(T46:Y46)</f>
        <v>101784.2</v>
      </c>
      <c r="AA46" s="63">
        <v>2022</v>
      </c>
      <c r="AB46" s="37"/>
      <c r="AC46" s="78"/>
      <c r="AD46" s="37"/>
    </row>
    <row r="47" spans="1:32" s="38" customFormat="1" ht="30" x14ac:dyDescent="0.25">
      <c r="A47" s="61" t="s">
        <v>23</v>
      </c>
      <c r="B47" s="61" t="s">
        <v>24</v>
      </c>
      <c r="C47" s="61" t="s">
        <v>25</v>
      </c>
      <c r="D47" s="61" t="s">
        <v>23</v>
      </c>
      <c r="E47" s="61" t="s">
        <v>33</v>
      </c>
      <c r="F47" s="61" t="s">
        <v>23</v>
      </c>
      <c r="G47" s="61" t="s">
        <v>32</v>
      </c>
      <c r="H47" s="61" t="s">
        <v>23</v>
      </c>
      <c r="I47" s="61" t="s">
        <v>31</v>
      </c>
      <c r="J47" s="61" t="s">
        <v>24</v>
      </c>
      <c r="K47" s="61" t="s">
        <v>23</v>
      </c>
      <c r="L47" s="61" t="s">
        <v>24</v>
      </c>
      <c r="M47" s="61" t="s">
        <v>23</v>
      </c>
      <c r="N47" s="61" t="s">
        <v>23</v>
      </c>
      <c r="O47" s="61" t="s">
        <v>23</v>
      </c>
      <c r="P47" s="61" t="s">
        <v>23</v>
      </c>
      <c r="Q47" s="61" t="s">
        <v>24</v>
      </c>
      <c r="R47" s="88"/>
      <c r="S47" s="63" t="s">
        <v>49</v>
      </c>
      <c r="T47" s="64">
        <v>8845.2999999999993</v>
      </c>
      <c r="U47" s="64">
        <v>13594.9</v>
      </c>
      <c r="V47" s="64">
        <v>0</v>
      </c>
      <c r="W47" s="64">
        <v>0</v>
      </c>
      <c r="X47" s="64">
        <v>0</v>
      </c>
      <c r="Y47" s="64">
        <v>0</v>
      </c>
      <c r="Z47" s="65">
        <f t="shared" si="12"/>
        <v>22440.199999999997</v>
      </c>
      <c r="AA47" s="63">
        <v>2022</v>
      </c>
      <c r="AB47" s="37"/>
      <c r="AC47" s="78"/>
      <c r="AD47" s="37"/>
    </row>
    <row r="48" spans="1:32" s="38" customFormat="1" ht="29.25" x14ac:dyDescent="0.25">
      <c r="A48" s="35"/>
      <c r="B48" s="35"/>
      <c r="C48" s="35"/>
      <c r="D48" s="35"/>
      <c r="E48" s="35"/>
      <c r="F48" s="35"/>
      <c r="G48" s="35"/>
      <c r="H48" s="35"/>
      <c r="I48" s="36"/>
      <c r="J48" s="35"/>
      <c r="K48" s="35"/>
      <c r="L48" s="35"/>
      <c r="M48" s="35"/>
      <c r="N48" s="35"/>
      <c r="O48" s="35"/>
      <c r="P48" s="35"/>
      <c r="Q48" s="35"/>
      <c r="R48" s="34" t="s">
        <v>169</v>
      </c>
      <c r="S48" s="81" t="s">
        <v>11</v>
      </c>
      <c r="T48" s="8">
        <v>1.9</v>
      </c>
      <c r="U48" s="8">
        <v>3.9</v>
      </c>
      <c r="V48" s="20">
        <v>0</v>
      </c>
      <c r="W48" s="20">
        <v>0</v>
      </c>
      <c r="X48" s="20">
        <v>0</v>
      </c>
      <c r="Y48" s="20">
        <v>0</v>
      </c>
      <c r="Z48" s="6">
        <f>SUM(T48:Y48)</f>
        <v>5.8</v>
      </c>
      <c r="AA48" s="14">
        <v>2022</v>
      </c>
      <c r="AB48" s="37"/>
      <c r="AC48" s="78"/>
      <c r="AD48" s="37"/>
    </row>
    <row r="49" spans="1:32" s="38" customFormat="1" ht="30" x14ac:dyDescent="0.25">
      <c r="A49" s="35"/>
      <c r="B49" s="35"/>
      <c r="C49" s="35"/>
      <c r="D49" s="35"/>
      <c r="E49" s="35"/>
      <c r="F49" s="35"/>
      <c r="G49" s="35"/>
      <c r="H49" s="35"/>
      <c r="I49" s="36"/>
      <c r="J49" s="35"/>
      <c r="K49" s="35"/>
      <c r="L49" s="35"/>
      <c r="M49" s="35"/>
      <c r="N49" s="35"/>
      <c r="O49" s="35"/>
      <c r="P49" s="35"/>
      <c r="Q49" s="35"/>
      <c r="R49" s="34" t="s">
        <v>170</v>
      </c>
      <c r="S49" s="14" t="s">
        <v>50</v>
      </c>
      <c r="T49" s="8">
        <v>76</v>
      </c>
      <c r="U49" s="8">
        <v>156</v>
      </c>
      <c r="V49" s="20">
        <v>0</v>
      </c>
      <c r="W49" s="20">
        <v>0</v>
      </c>
      <c r="X49" s="20">
        <v>0</v>
      </c>
      <c r="Y49" s="20">
        <v>0</v>
      </c>
      <c r="Z49" s="6">
        <f>SUM(T49:Y49)</f>
        <v>232</v>
      </c>
      <c r="AA49" s="14">
        <v>2022</v>
      </c>
      <c r="AB49" s="37"/>
      <c r="AC49" s="78"/>
      <c r="AD49" s="37"/>
    </row>
    <row r="50" spans="1:32" s="38" customFormat="1" ht="30" x14ac:dyDescent="0.25">
      <c r="A50" s="61" t="s">
        <v>23</v>
      </c>
      <c r="B50" s="61" t="s">
        <v>24</v>
      </c>
      <c r="C50" s="61" t="s">
        <v>25</v>
      </c>
      <c r="D50" s="61" t="s">
        <v>23</v>
      </c>
      <c r="E50" s="61" t="s">
        <v>33</v>
      </c>
      <c r="F50" s="61" t="s">
        <v>23</v>
      </c>
      <c r="G50" s="61" t="s">
        <v>32</v>
      </c>
      <c r="H50" s="61" t="s">
        <v>23</v>
      </c>
      <c r="I50" s="61" t="s">
        <v>31</v>
      </c>
      <c r="J50" s="61" t="s">
        <v>24</v>
      </c>
      <c r="K50" s="61" t="s">
        <v>23</v>
      </c>
      <c r="L50" s="61" t="s">
        <v>24</v>
      </c>
      <c r="M50" s="61" t="s">
        <v>23</v>
      </c>
      <c r="N50" s="61" t="s">
        <v>23</v>
      </c>
      <c r="O50" s="61" t="s">
        <v>23</v>
      </c>
      <c r="P50" s="61" t="s">
        <v>23</v>
      </c>
      <c r="Q50" s="61" t="s">
        <v>23</v>
      </c>
      <c r="R50" s="86" t="s">
        <v>176</v>
      </c>
      <c r="S50" s="63" t="s">
        <v>49</v>
      </c>
      <c r="T50" s="65">
        <f>T51+T52</f>
        <v>71014.100000000006</v>
      </c>
      <c r="U50" s="65">
        <f t="shared" ref="U50" si="13">U51+U52</f>
        <v>0</v>
      </c>
      <c r="V50" s="65">
        <f t="shared" ref="V50" si="14">V51+V52</f>
        <v>0</v>
      </c>
      <c r="W50" s="65">
        <f t="shared" ref="W50" si="15">W51+W52</f>
        <v>0</v>
      </c>
      <c r="X50" s="65">
        <f t="shared" ref="X50" si="16">X51+X52</f>
        <v>0</v>
      </c>
      <c r="Y50" s="65">
        <f t="shared" ref="Y50" si="17">Y51+Y52</f>
        <v>0</v>
      </c>
      <c r="Z50" s="65">
        <f>SUM(T50:Y50)</f>
        <v>71014.100000000006</v>
      </c>
      <c r="AA50" s="63">
        <v>2021</v>
      </c>
      <c r="AB50" s="37"/>
      <c r="AC50" s="78"/>
      <c r="AD50" s="37"/>
    </row>
    <row r="51" spans="1:32" s="38" customFormat="1" ht="30" x14ac:dyDescent="0.25">
      <c r="A51" s="61" t="s">
        <v>23</v>
      </c>
      <c r="B51" s="61" t="s">
        <v>24</v>
      </c>
      <c r="C51" s="61" t="s">
        <v>25</v>
      </c>
      <c r="D51" s="61" t="s">
        <v>23</v>
      </c>
      <c r="E51" s="61" t="s">
        <v>33</v>
      </c>
      <c r="F51" s="61" t="s">
        <v>23</v>
      </c>
      <c r="G51" s="61" t="s">
        <v>32</v>
      </c>
      <c r="H51" s="61" t="s">
        <v>23</v>
      </c>
      <c r="I51" s="61" t="s">
        <v>31</v>
      </c>
      <c r="J51" s="61" t="s">
        <v>24</v>
      </c>
      <c r="K51" s="61" t="s">
        <v>23</v>
      </c>
      <c r="L51" s="61" t="s">
        <v>24</v>
      </c>
      <c r="M51" s="61" t="s">
        <v>109</v>
      </c>
      <c r="N51" s="61" t="s">
        <v>23</v>
      </c>
      <c r="O51" s="61" t="s">
        <v>31</v>
      </c>
      <c r="P51" s="61" t="s">
        <v>30</v>
      </c>
      <c r="Q51" s="61" t="s">
        <v>163</v>
      </c>
      <c r="R51" s="87"/>
      <c r="S51" s="63" t="s">
        <v>49</v>
      </c>
      <c r="T51" s="64">
        <v>58496</v>
      </c>
      <c r="U51" s="64">
        <v>0</v>
      </c>
      <c r="V51" s="64">
        <v>0</v>
      </c>
      <c r="W51" s="64">
        <v>0</v>
      </c>
      <c r="X51" s="64">
        <v>0</v>
      </c>
      <c r="Y51" s="64">
        <v>0</v>
      </c>
      <c r="Z51" s="65">
        <f t="shared" ref="Z51:Z52" si="18">SUM(T51:Y51)</f>
        <v>58496</v>
      </c>
      <c r="AA51" s="63">
        <v>2021</v>
      </c>
      <c r="AB51" s="37"/>
      <c r="AC51" s="78"/>
      <c r="AD51" s="37"/>
    </row>
    <row r="52" spans="1:32" s="38" customFormat="1" ht="30" x14ac:dyDescent="0.25">
      <c r="A52" s="61" t="s">
        <v>23</v>
      </c>
      <c r="B52" s="61" t="s">
        <v>24</v>
      </c>
      <c r="C52" s="61" t="s">
        <v>25</v>
      </c>
      <c r="D52" s="61" t="s">
        <v>23</v>
      </c>
      <c r="E52" s="61" t="s">
        <v>33</v>
      </c>
      <c r="F52" s="61" t="s">
        <v>23</v>
      </c>
      <c r="G52" s="61" t="s">
        <v>32</v>
      </c>
      <c r="H52" s="61" t="s">
        <v>23</v>
      </c>
      <c r="I52" s="61" t="s">
        <v>31</v>
      </c>
      <c r="J52" s="61" t="s">
        <v>24</v>
      </c>
      <c r="K52" s="61" t="s">
        <v>23</v>
      </c>
      <c r="L52" s="61" t="s">
        <v>24</v>
      </c>
      <c r="M52" s="61" t="s">
        <v>23</v>
      </c>
      <c r="N52" s="61" t="s">
        <v>23</v>
      </c>
      <c r="O52" s="61" t="s">
        <v>23</v>
      </c>
      <c r="P52" s="61" t="s">
        <v>23</v>
      </c>
      <c r="Q52" s="61" t="s">
        <v>24</v>
      </c>
      <c r="R52" s="88"/>
      <c r="S52" s="63" t="s">
        <v>49</v>
      </c>
      <c r="T52" s="64">
        <v>12518.1</v>
      </c>
      <c r="U52" s="64">
        <v>0</v>
      </c>
      <c r="V52" s="64">
        <v>0</v>
      </c>
      <c r="W52" s="64">
        <v>0</v>
      </c>
      <c r="X52" s="64">
        <v>0</v>
      </c>
      <c r="Y52" s="64">
        <v>0</v>
      </c>
      <c r="Z52" s="65">
        <f t="shared" si="18"/>
        <v>12518.1</v>
      </c>
      <c r="AA52" s="63">
        <v>2021</v>
      </c>
      <c r="AB52" s="37"/>
      <c r="AC52" s="78"/>
      <c r="AD52" s="37"/>
    </row>
    <row r="53" spans="1:32" s="38" customFormat="1" ht="29.25" x14ac:dyDescent="0.25">
      <c r="A53" s="35"/>
      <c r="B53" s="35"/>
      <c r="C53" s="35"/>
      <c r="D53" s="35"/>
      <c r="E53" s="35"/>
      <c r="F53" s="35"/>
      <c r="G53" s="35"/>
      <c r="H53" s="35"/>
      <c r="I53" s="36"/>
      <c r="J53" s="35"/>
      <c r="K53" s="35"/>
      <c r="L53" s="35"/>
      <c r="M53" s="35"/>
      <c r="N53" s="35"/>
      <c r="O53" s="35"/>
      <c r="P53" s="35"/>
      <c r="Q53" s="35"/>
      <c r="R53" s="34" t="s">
        <v>169</v>
      </c>
      <c r="S53" s="81" t="s">
        <v>11</v>
      </c>
      <c r="T53" s="8">
        <v>1.8</v>
      </c>
      <c r="U53" s="20">
        <v>0</v>
      </c>
      <c r="V53" s="20">
        <v>0</v>
      </c>
      <c r="W53" s="20">
        <v>0</v>
      </c>
      <c r="X53" s="20">
        <v>0</v>
      </c>
      <c r="Y53" s="20">
        <v>0</v>
      </c>
      <c r="Z53" s="6">
        <f>SUM(T53:Y53)</f>
        <v>1.8</v>
      </c>
      <c r="AA53" s="14">
        <v>2021</v>
      </c>
      <c r="AB53" s="37"/>
      <c r="AC53" s="78"/>
      <c r="AD53" s="37"/>
    </row>
    <row r="54" spans="1:32" s="38" customFormat="1" ht="30" x14ac:dyDescent="0.25">
      <c r="A54" s="35"/>
      <c r="B54" s="35"/>
      <c r="C54" s="35"/>
      <c r="D54" s="35"/>
      <c r="E54" s="35"/>
      <c r="F54" s="35"/>
      <c r="G54" s="35"/>
      <c r="H54" s="35"/>
      <c r="I54" s="36"/>
      <c r="J54" s="35"/>
      <c r="K54" s="35"/>
      <c r="L54" s="35"/>
      <c r="M54" s="35"/>
      <c r="N54" s="35"/>
      <c r="O54" s="35"/>
      <c r="P54" s="35"/>
      <c r="Q54" s="35"/>
      <c r="R54" s="34" t="s">
        <v>170</v>
      </c>
      <c r="S54" s="14" t="s">
        <v>50</v>
      </c>
      <c r="T54" s="8">
        <v>72</v>
      </c>
      <c r="U54" s="20">
        <v>0</v>
      </c>
      <c r="V54" s="20">
        <v>0</v>
      </c>
      <c r="W54" s="20">
        <v>0</v>
      </c>
      <c r="X54" s="20">
        <v>0</v>
      </c>
      <c r="Y54" s="20">
        <v>0</v>
      </c>
      <c r="Z54" s="6">
        <f>SUM(T54:Y54)</f>
        <v>72</v>
      </c>
      <c r="AA54" s="17">
        <v>2021</v>
      </c>
      <c r="AB54" s="37"/>
      <c r="AC54" s="78"/>
      <c r="AD54" s="37"/>
    </row>
    <row r="55" spans="1:32" s="38" customFormat="1" ht="31.5" x14ac:dyDescent="0.25">
      <c r="A55" s="61" t="s">
        <v>23</v>
      </c>
      <c r="B55" s="61" t="s">
        <v>24</v>
      </c>
      <c r="C55" s="61" t="s">
        <v>25</v>
      </c>
      <c r="D55" s="61" t="s">
        <v>23</v>
      </c>
      <c r="E55" s="61" t="s">
        <v>33</v>
      </c>
      <c r="F55" s="61" t="s">
        <v>23</v>
      </c>
      <c r="G55" s="61" t="s">
        <v>32</v>
      </c>
      <c r="H55" s="61" t="s">
        <v>23</v>
      </c>
      <c r="I55" s="61" t="s">
        <v>31</v>
      </c>
      <c r="J55" s="61" t="s">
        <v>24</v>
      </c>
      <c r="K55" s="61" t="s">
        <v>23</v>
      </c>
      <c r="L55" s="61" t="s">
        <v>24</v>
      </c>
      <c r="M55" s="61" t="s">
        <v>23</v>
      </c>
      <c r="N55" s="61" t="s">
        <v>23</v>
      </c>
      <c r="O55" s="61" t="s">
        <v>23</v>
      </c>
      <c r="P55" s="61" t="s">
        <v>23</v>
      </c>
      <c r="Q55" s="61" t="s">
        <v>23</v>
      </c>
      <c r="R55" s="89" t="s">
        <v>177</v>
      </c>
      <c r="S55" s="82" t="s">
        <v>1</v>
      </c>
      <c r="T55" s="65">
        <f>SUM(T56:T57)</f>
        <v>4492</v>
      </c>
      <c r="U55" s="65">
        <f t="shared" ref="U55" si="19">U56+U57</f>
        <v>0</v>
      </c>
      <c r="V55" s="65">
        <f t="shared" ref="V55" si="20">V56+V57</f>
        <v>0</v>
      </c>
      <c r="W55" s="65">
        <f t="shared" ref="W55" si="21">W56+W57</f>
        <v>0</v>
      </c>
      <c r="X55" s="65">
        <f t="shared" ref="X55" si="22">X56+X57</f>
        <v>0</v>
      </c>
      <c r="Y55" s="65">
        <f t="shared" ref="Y55" si="23">Y56+Y57</f>
        <v>0</v>
      </c>
      <c r="Z55" s="65">
        <f>SUM(T55:Y55)</f>
        <v>4492</v>
      </c>
      <c r="AA55" s="63">
        <v>2021</v>
      </c>
      <c r="AB55" s="37"/>
      <c r="AC55" s="37"/>
      <c r="AD55" s="37"/>
    </row>
    <row r="56" spans="1:32" s="38" customFormat="1" ht="31.5" x14ac:dyDescent="0.25">
      <c r="A56" s="61" t="s">
        <v>23</v>
      </c>
      <c r="B56" s="61" t="s">
        <v>24</v>
      </c>
      <c r="C56" s="61" t="s">
        <v>25</v>
      </c>
      <c r="D56" s="61" t="s">
        <v>23</v>
      </c>
      <c r="E56" s="61" t="s">
        <v>33</v>
      </c>
      <c r="F56" s="61" t="s">
        <v>23</v>
      </c>
      <c r="G56" s="61" t="s">
        <v>32</v>
      </c>
      <c r="H56" s="61" t="s">
        <v>23</v>
      </c>
      <c r="I56" s="61" t="s">
        <v>31</v>
      </c>
      <c r="J56" s="61" t="s">
        <v>24</v>
      </c>
      <c r="K56" s="61" t="s">
        <v>23</v>
      </c>
      <c r="L56" s="61" t="s">
        <v>24</v>
      </c>
      <c r="M56" s="61" t="s">
        <v>109</v>
      </c>
      <c r="N56" s="61" t="s">
        <v>23</v>
      </c>
      <c r="O56" s="61" t="s">
        <v>31</v>
      </c>
      <c r="P56" s="61" t="s">
        <v>30</v>
      </c>
      <c r="Q56" s="61" t="s">
        <v>164</v>
      </c>
      <c r="R56" s="90"/>
      <c r="S56" s="82" t="s">
        <v>1</v>
      </c>
      <c r="T56" s="64">
        <v>3700</v>
      </c>
      <c r="U56" s="64">
        <v>0</v>
      </c>
      <c r="V56" s="64">
        <v>0</v>
      </c>
      <c r="W56" s="64">
        <v>0</v>
      </c>
      <c r="X56" s="64">
        <v>0</v>
      </c>
      <c r="Y56" s="64">
        <v>0</v>
      </c>
      <c r="Z56" s="65">
        <f t="shared" ref="Z56:Z57" si="24">SUM(T56:Y56)</f>
        <v>3700</v>
      </c>
      <c r="AA56" s="63">
        <v>2021</v>
      </c>
      <c r="AB56" s="37"/>
      <c r="AC56" s="37"/>
      <c r="AD56" s="37"/>
    </row>
    <row r="57" spans="1:32" s="38" customFormat="1" ht="31.5" x14ac:dyDescent="0.25">
      <c r="A57" s="61" t="s">
        <v>23</v>
      </c>
      <c r="B57" s="61" t="s">
        <v>24</v>
      </c>
      <c r="C57" s="61" t="s">
        <v>25</v>
      </c>
      <c r="D57" s="61" t="s">
        <v>23</v>
      </c>
      <c r="E57" s="61" t="s">
        <v>33</v>
      </c>
      <c r="F57" s="61" t="s">
        <v>23</v>
      </c>
      <c r="G57" s="61" t="s">
        <v>32</v>
      </c>
      <c r="H57" s="61" t="s">
        <v>23</v>
      </c>
      <c r="I57" s="61" t="s">
        <v>31</v>
      </c>
      <c r="J57" s="61" t="s">
        <v>24</v>
      </c>
      <c r="K57" s="61" t="s">
        <v>23</v>
      </c>
      <c r="L57" s="61" t="s">
        <v>24</v>
      </c>
      <c r="M57" s="61" t="s">
        <v>23</v>
      </c>
      <c r="N57" s="61" t="s">
        <v>23</v>
      </c>
      <c r="O57" s="61" t="s">
        <v>23</v>
      </c>
      <c r="P57" s="61" t="s">
        <v>23</v>
      </c>
      <c r="Q57" s="61" t="s">
        <v>30</v>
      </c>
      <c r="R57" s="91"/>
      <c r="S57" s="82" t="s">
        <v>1</v>
      </c>
      <c r="T57" s="64">
        <v>792</v>
      </c>
      <c r="U57" s="64">
        <v>0</v>
      </c>
      <c r="V57" s="64">
        <v>0</v>
      </c>
      <c r="W57" s="64">
        <v>0</v>
      </c>
      <c r="X57" s="64">
        <v>0</v>
      </c>
      <c r="Y57" s="64">
        <v>0</v>
      </c>
      <c r="Z57" s="65">
        <f t="shared" si="24"/>
        <v>792</v>
      </c>
      <c r="AA57" s="63">
        <v>2021</v>
      </c>
      <c r="AB57" s="37"/>
      <c r="AC57" s="37"/>
      <c r="AD57" s="37"/>
    </row>
    <row r="58" spans="1:32" s="38" customFormat="1" ht="29.25" x14ac:dyDescent="0.25">
      <c r="A58" s="35"/>
      <c r="B58" s="35"/>
      <c r="C58" s="35"/>
      <c r="D58" s="35"/>
      <c r="E58" s="35"/>
      <c r="F58" s="35"/>
      <c r="G58" s="35"/>
      <c r="H58" s="35"/>
      <c r="I58" s="36"/>
      <c r="J58" s="35"/>
      <c r="K58" s="35"/>
      <c r="L58" s="35"/>
      <c r="M58" s="35"/>
      <c r="N58" s="35"/>
      <c r="O58" s="35"/>
      <c r="P58" s="35"/>
      <c r="Q58" s="35"/>
      <c r="R58" s="34" t="s">
        <v>171</v>
      </c>
      <c r="S58" s="81" t="s">
        <v>11</v>
      </c>
      <c r="T58" s="8">
        <v>0.4</v>
      </c>
      <c r="U58" s="20">
        <v>0</v>
      </c>
      <c r="V58" s="20">
        <v>0</v>
      </c>
      <c r="W58" s="20">
        <v>0</v>
      </c>
      <c r="X58" s="20">
        <v>0</v>
      </c>
      <c r="Y58" s="20">
        <v>0</v>
      </c>
      <c r="Z58" s="6">
        <f>SUM(T58:Y58)</f>
        <v>0.4</v>
      </c>
      <c r="AA58" s="14">
        <v>2021</v>
      </c>
      <c r="AB58" s="37"/>
      <c r="AC58" s="37"/>
      <c r="AD58" s="37"/>
    </row>
    <row r="59" spans="1:32" s="38" customFormat="1" ht="30" x14ac:dyDescent="0.25">
      <c r="A59" s="35"/>
      <c r="B59" s="35"/>
      <c r="C59" s="35"/>
      <c r="D59" s="35"/>
      <c r="E59" s="35"/>
      <c r="F59" s="35"/>
      <c r="G59" s="35"/>
      <c r="H59" s="35"/>
      <c r="I59" s="36"/>
      <c r="J59" s="35"/>
      <c r="K59" s="35"/>
      <c r="L59" s="35"/>
      <c r="M59" s="35"/>
      <c r="N59" s="35"/>
      <c r="O59" s="35"/>
      <c r="P59" s="35"/>
      <c r="Q59" s="35"/>
      <c r="R59" s="34" t="s">
        <v>172</v>
      </c>
      <c r="S59" s="14" t="s">
        <v>50</v>
      </c>
      <c r="T59" s="8">
        <v>5.6</v>
      </c>
      <c r="U59" s="20">
        <v>0</v>
      </c>
      <c r="V59" s="20">
        <v>0</v>
      </c>
      <c r="W59" s="20">
        <v>0</v>
      </c>
      <c r="X59" s="20">
        <v>0</v>
      </c>
      <c r="Y59" s="20">
        <v>0</v>
      </c>
      <c r="Z59" s="6">
        <f>SUM(T59:Y59)</f>
        <v>5.6</v>
      </c>
      <c r="AA59" s="17">
        <v>2021</v>
      </c>
      <c r="AB59" s="37"/>
      <c r="AC59" s="37"/>
      <c r="AD59" s="37"/>
    </row>
    <row r="60" spans="1:32" s="57" customFormat="1" ht="42.75" x14ac:dyDescent="0.25">
      <c r="A60" s="55" t="s">
        <v>23</v>
      </c>
      <c r="B60" s="55" t="s">
        <v>24</v>
      </c>
      <c r="C60" s="55" t="s">
        <v>25</v>
      </c>
      <c r="D60" s="55" t="s">
        <v>23</v>
      </c>
      <c r="E60" s="55" t="s">
        <v>33</v>
      </c>
      <c r="F60" s="55" t="s">
        <v>23</v>
      </c>
      <c r="G60" s="55" t="s">
        <v>32</v>
      </c>
      <c r="H60" s="55" t="s">
        <v>23</v>
      </c>
      <c r="I60" s="55" t="s">
        <v>31</v>
      </c>
      <c r="J60" s="55" t="s">
        <v>24</v>
      </c>
      <c r="K60" s="55" t="s">
        <v>23</v>
      </c>
      <c r="L60" s="55" t="s">
        <v>25</v>
      </c>
      <c r="M60" s="55" t="s">
        <v>23</v>
      </c>
      <c r="N60" s="55" t="s">
        <v>23</v>
      </c>
      <c r="O60" s="55" t="s">
        <v>23</v>
      </c>
      <c r="P60" s="55" t="s">
        <v>23</v>
      </c>
      <c r="Q60" s="55" t="s">
        <v>23</v>
      </c>
      <c r="R60" s="56" t="s">
        <v>37</v>
      </c>
      <c r="S60" s="27" t="s">
        <v>49</v>
      </c>
      <c r="T60" s="15">
        <f>T63+T69</f>
        <v>878827.4</v>
      </c>
      <c r="U60" s="15">
        <f>U63+U69</f>
        <v>878827.4</v>
      </c>
      <c r="V60" s="15">
        <f>V63+V69</f>
        <v>19671.2</v>
      </c>
      <c r="W60" s="15">
        <f t="shared" ref="W60:Y60" si="25">W63+W69</f>
        <v>19671.2</v>
      </c>
      <c r="X60" s="15">
        <f t="shared" si="25"/>
        <v>19671.2</v>
      </c>
      <c r="Y60" s="15">
        <f t="shared" si="25"/>
        <v>19671.2</v>
      </c>
      <c r="Z60" s="15">
        <f>T60+U60+V60+W60+X60+Y60</f>
        <v>1836339.5999999999</v>
      </c>
      <c r="AA60" s="27">
        <v>2026</v>
      </c>
      <c r="AB60" s="37"/>
      <c r="AC60" s="37"/>
      <c r="AD60" s="37"/>
      <c r="AE60" s="38"/>
      <c r="AF60" s="38"/>
    </row>
    <row r="61" spans="1:32" s="2" customFormat="1" ht="44.25" x14ac:dyDescent="0.25">
      <c r="A61" s="35"/>
      <c r="B61" s="35"/>
      <c r="C61" s="35"/>
      <c r="D61" s="35"/>
      <c r="E61" s="35"/>
      <c r="F61" s="35"/>
      <c r="G61" s="35"/>
      <c r="H61" s="35"/>
      <c r="I61" s="36"/>
      <c r="J61" s="35"/>
      <c r="K61" s="35"/>
      <c r="L61" s="35"/>
      <c r="M61" s="35"/>
      <c r="N61" s="35"/>
      <c r="O61" s="35"/>
      <c r="P61" s="35"/>
      <c r="Q61" s="35"/>
      <c r="R61" s="34" t="s">
        <v>59</v>
      </c>
      <c r="S61" s="14" t="s">
        <v>50</v>
      </c>
      <c r="T61" s="8">
        <v>0</v>
      </c>
      <c r="U61" s="8">
        <f>U65+U73</f>
        <v>0.2</v>
      </c>
      <c r="V61" s="8">
        <v>0</v>
      </c>
      <c r="W61" s="8">
        <f>W65+W73</f>
        <v>0.2</v>
      </c>
      <c r="X61" s="8">
        <v>0</v>
      </c>
      <c r="Y61" s="8">
        <f>Y65+Y73</f>
        <v>0.2</v>
      </c>
      <c r="Z61" s="5">
        <f t="shared" si="4"/>
        <v>0.60000000000000009</v>
      </c>
      <c r="AA61" s="14">
        <v>2026</v>
      </c>
      <c r="AB61" s="37"/>
      <c r="AC61" s="37"/>
      <c r="AD61" s="37"/>
      <c r="AE61" s="38"/>
      <c r="AF61" s="38"/>
    </row>
    <row r="62" spans="1:32" s="2" customFormat="1" ht="30" x14ac:dyDescent="0.25">
      <c r="A62" s="35"/>
      <c r="B62" s="35"/>
      <c r="C62" s="35"/>
      <c r="D62" s="35"/>
      <c r="E62" s="35"/>
      <c r="F62" s="35"/>
      <c r="G62" s="35"/>
      <c r="H62" s="35"/>
      <c r="I62" s="36"/>
      <c r="J62" s="35"/>
      <c r="K62" s="35"/>
      <c r="L62" s="35"/>
      <c r="M62" s="35"/>
      <c r="N62" s="35"/>
      <c r="O62" s="35"/>
      <c r="P62" s="35"/>
      <c r="Q62" s="35"/>
      <c r="R62" s="34" t="s">
        <v>129</v>
      </c>
      <c r="S62" s="14" t="s">
        <v>50</v>
      </c>
      <c r="T62" s="8">
        <f>T68+T76</f>
        <v>0.3</v>
      </c>
      <c r="U62" s="8">
        <v>0</v>
      </c>
      <c r="V62" s="8">
        <f>V68+V76</f>
        <v>0.3</v>
      </c>
      <c r="W62" s="8">
        <v>0</v>
      </c>
      <c r="X62" s="8">
        <f>X68+X76</f>
        <v>0.3</v>
      </c>
      <c r="Y62" s="8">
        <v>0</v>
      </c>
      <c r="Z62" s="5">
        <f t="shared" ref="Z62" si="26">T62+U62+V62+W62+X62+Y62</f>
        <v>0.89999999999999991</v>
      </c>
      <c r="AA62" s="14">
        <v>2026</v>
      </c>
      <c r="AB62" s="37"/>
      <c r="AC62" s="37"/>
      <c r="AD62" s="37"/>
      <c r="AE62" s="38"/>
      <c r="AF62" s="38"/>
    </row>
    <row r="63" spans="1:32" ht="30" x14ac:dyDescent="0.25">
      <c r="A63" s="61" t="s">
        <v>23</v>
      </c>
      <c r="B63" s="61" t="s">
        <v>24</v>
      </c>
      <c r="C63" s="61" t="s">
        <v>25</v>
      </c>
      <c r="D63" s="61" t="s">
        <v>23</v>
      </c>
      <c r="E63" s="61" t="s">
        <v>33</v>
      </c>
      <c r="F63" s="61" t="s">
        <v>23</v>
      </c>
      <c r="G63" s="61" t="s">
        <v>32</v>
      </c>
      <c r="H63" s="61" t="s">
        <v>23</v>
      </c>
      <c r="I63" s="61" t="s">
        <v>31</v>
      </c>
      <c r="J63" s="61" t="s">
        <v>24</v>
      </c>
      <c r="K63" s="61" t="s">
        <v>23</v>
      </c>
      <c r="L63" s="61" t="s">
        <v>25</v>
      </c>
      <c r="M63" s="61" t="s">
        <v>23</v>
      </c>
      <c r="N63" s="61" t="s">
        <v>23</v>
      </c>
      <c r="O63" s="61" t="s">
        <v>23</v>
      </c>
      <c r="P63" s="61" t="s">
        <v>23</v>
      </c>
      <c r="Q63" s="61" t="s">
        <v>23</v>
      </c>
      <c r="R63" s="77" t="s">
        <v>60</v>
      </c>
      <c r="S63" s="63" t="s">
        <v>49</v>
      </c>
      <c r="T63" s="64">
        <v>13021.9</v>
      </c>
      <c r="U63" s="64">
        <v>13021.9</v>
      </c>
      <c r="V63" s="64">
        <v>2958.3</v>
      </c>
      <c r="W63" s="64">
        <v>2958.3</v>
      </c>
      <c r="X63" s="64">
        <v>2958.3</v>
      </c>
      <c r="Y63" s="64">
        <v>2958.3</v>
      </c>
      <c r="Z63" s="65">
        <f>T63+U63+V63+W63+X63+Y63</f>
        <v>37877</v>
      </c>
      <c r="AA63" s="63">
        <v>2026</v>
      </c>
      <c r="AB63" s="42"/>
    </row>
    <row r="64" spans="1:32" ht="44.25" x14ac:dyDescent="0.25">
      <c r="A64" s="35"/>
      <c r="B64" s="35"/>
      <c r="C64" s="35"/>
      <c r="D64" s="35"/>
      <c r="E64" s="35"/>
      <c r="F64" s="35"/>
      <c r="G64" s="35"/>
      <c r="H64" s="35"/>
      <c r="I64" s="36"/>
      <c r="J64" s="35"/>
      <c r="K64" s="35"/>
      <c r="L64" s="35"/>
      <c r="M64" s="35"/>
      <c r="N64" s="35"/>
      <c r="O64" s="35"/>
      <c r="P64" s="35"/>
      <c r="Q64" s="35"/>
      <c r="R64" s="34" t="s">
        <v>61</v>
      </c>
      <c r="S64" s="14" t="s">
        <v>47</v>
      </c>
      <c r="T64" s="20">
        <v>1</v>
      </c>
      <c r="U64" s="20">
        <v>0</v>
      </c>
      <c r="V64" s="20">
        <v>1</v>
      </c>
      <c r="W64" s="20">
        <v>0</v>
      </c>
      <c r="X64" s="20">
        <v>1</v>
      </c>
      <c r="Y64" s="20">
        <v>0</v>
      </c>
      <c r="Z64" s="6">
        <f t="shared" si="4"/>
        <v>3</v>
      </c>
      <c r="AA64" s="14">
        <v>2026</v>
      </c>
      <c r="AB64" s="42"/>
    </row>
    <row r="65" spans="1:32" ht="45" x14ac:dyDescent="0.25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16" t="s">
        <v>62</v>
      </c>
      <c r="S65" s="14" t="s">
        <v>50</v>
      </c>
      <c r="T65" s="8">
        <v>0</v>
      </c>
      <c r="U65" s="8">
        <v>0.2</v>
      </c>
      <c r="V65" s="8">
        <v>0</v>
      </c>
      <c r="W65" s="8">
        <v>0.2</v>
      </c>
      <c r="X65" s="8">
        <v>0</v>
      </c>
      <c r="Y65" s="8">
        <v>0.2</v>
      </c>
      <c r="Z65" s="5">
        <f t="shared" si="4"/>
        <v>0.60000000000000009</v>
      </c>
      <c r="AA65" s="14">
        <v>2026</v>
      </c>
    </row>
    <row r="66" spans="1:32" ht="30" hidden="1" x14ac:dyDescent="0.25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16" t="s">
        <v>121</v>
      </c>
      <c r="S66" s="14" t="s">
        <v>47</v>
      </c>
      <c r="T66" s="20"/>
      <c r="U66" s="20"/>
      <c r="V66" s="20"/>
      <c r="W66" s="20"/>
      <c r="X66" s="20"/>
      <c r="Y66" s="20"/>
      <c r="Z66" s="6">
        <f>W66</f>
        <v>0</v>
      </c>
      <c r="AA66" s="14">
        <v>2026</v>
      </c>
    </row>
    <row r="67" spans="1:32" ht="31.15" hidden="1" customHeight="1" x14ac:dyDescent="0.25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16" t="s">
        <v>122</v>
      </c>
      <c r="S67" s="14" t="s">
        <v>28</v>
      </c>
      <c r="T67" s="8"/>
      <c r="U67" s="8"/>
      <c r="V67" s="8"/>
      <c r="W67" s="8"/>
      <c r="X67" s="8"/>
      <c r="Y67" s="8"/>
      <c r="Z67" s="5">
        <f>W67</f>
        <v>0</v>
      </c>
      <c r="AA67" s="14">
        <v>2026</v>
      </c>
    </row>
    <row r="68" spans="1:32" ht="31.15" customHeight="1" x14ac:dyDescent="0.25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16" t="s">
        <v>139</v>
      </c>
      <c r="S68" s="14" t="s">
        <v>50</v>
      </c>
      <c r="T68" s="8">
        <v>0.3</v>
      </c>
      <c r="U68" s="8">
        <v>0</v>
      </c>
      <c r="V68" s="8">
        <v>0.3</v>
      </c>
      <c r="W68" s="8">
        <v>0</v>
      </c>
      <c r="X68" s="8">
        <v>0.3</v>
      </c>
      <c r="Y68" s="8">
        <v>0</v>
      </c>
      <c r="Z68" s="5">
        <f>T68+U68+V68+W68+X68+Y68</f>
        <v>0.89999999999999991</v>
      </c>
      <c r="AA68" s="14">
        <v>2026</v>
      </c>
    </row>
    <row r="69" spans="1:32" ht="44.25" x14ac:dyDescent="0.25">
      <c r="A69" s="61" t="s">
        <v>23</v>
      </c>
      <c r="B69" s="61" t="s">
        <v>24</v>
      </c>
      <c r="C69" s="61" t="s">
        <v>25</v>
      </c>
      <c r="D69" s="61" t="s">
        <v>23</v>
      </c>
      <c r="E69" s="61" t="s">
        <v>33</v>
      </c>
      <c r="F69" s="61" t="s">
        <v>23</v>
      </c>
      <c r="G69" s="61" t="s">
        <v>32</v>
      </c>
      <c r="H69" s="61" t="s">
        <v>23</v>
      </c>
      <c r="I69" s="61" t="s">
        <v>31</v>
      </c>
      <c r="J69" s="61" t="s">
        <v>24</v>
      </c>
      <c r="K69" s="61" t="s">
        <v>23</v>
      </c>
      <c r="L69" s="61" t="s">
        <v>25</v>
      </c>
      <c r="M69" s="61" t="s">
        <v>23</v>
      </c>
      <c r="N69" s="61" t="s">
        <v>23</v>
      </c>
      <c r="O69" s="61" t="s">
        <v>23</v>
      </c>
      <c r="P69" s="61" t="s">
        <v>23</v>
      </c>
      <c r="Q69" s="61" t="s">
        <v>23</v>
      </c>
      <c r="R69" s="62" t="s">
        <v>175</v>
      </c>
      <c r="S69" s="63" t="s">
        <v>49</v>
      </c>
      <c r="T69" s="65">
        <f>T70+T71</f>
        <v>865805.5</v>
      </c>
      <c r="U69" s="65">
        <f>U70+U71</f>
        <v>865805.5</v>
      </c>
      <c r="V69" s="65">
        <v>16712.900000000001</v>
      </c>
      <c r="W69" s="65">
        <v>16712.900000000001</v>
      </c>
      <c r="X69" s="65">
        <v>16712.900000000001</v>
      </c>
      <c r="Y69" s="65">
        <v>16712.900000000001</v>
      </c>
      <c r="Z69" s="65">
        <f>T69+U69+V69+W69+X69+Y69</f>
        <v>1798462.5999999996</v>
      </c>
      <c r="AA69" s="63">
        <v>2026</v>
      </c>
    </row>
    <row r="70" spans="1:32" ht="44.25" x14ac:dyDescent="0.25">
      <c r="A70" s="61" t="s">
        <v>23</v>
      </c>
      <c r="B70" s="61" t="s">
        <v>24</v>
      </c>
      <c r="C70" s="61" t="s">
        <v>25</v>
      </c>
      <c r="D70" s="61" t="s">
        <v>23</v>
      </c>
      <c r="E70" s="61" t="s">
        <v>33</v>
      </c>
      <c r="F70" s="61" t="s">
        <v>23</v>
      </c>
      <c r="G70" s="61" t="s">
        <v>32</v>
      </c>
      <c r="H70" s="61" t="s">
        <v>23</v>
      </c>
      <c r="I70" s="61" t="s">
        <v>31</v>
      </c>
      <c r="J70" s="61" t="s">
        <v>24</v>
      </c>
      <c r="K70" s="61" t="s">
        <v>23</v>
      </c>
      <c r="L70" s="61" t="s">
        <v>25</v>
      </c>
      <c r="M70" s="61" t="s">
        <v>23</v>
      </c>
      <c r="N70" s="61" t="s">
        <v>23</v>
      </c>
      <c r="O70" s="61" t="s">
        <v>23</v>
      </c>
      <c r="P70" s="61" t="s">
        <v>23</v>
      </c>
      <c r="Q70" s="61" t="s">
        <v>23</v>
      </c>
      <c r="R70" s="62" t="s">
        <v>175</v>
      </c>
      <c r="S70" s="63" t="s">
        <v>49</v>
      </c>
      <c r="T70" s="64">
        <v>25805.5</v>
      </c>
      <c r="U70" s="64">
        <v>25805.5</v>
      </c>
      <c r="V70" s="65">
        <v>16712.900000000001</v>
      </c>
      <c r="W70" s="65">
        <v>16712.900000000001</v>
      </c>
      <c r="X70" s="65">
        <v>16712.900000000001</v>
      </c>
      <c r="Y70" s="65">
        <v>16712.900000000001</v>
      </c>
      <c r="Z70" s="65">
        <f t="shared" ref="Z70:Z71" si="27">T70+U70+V70+W70+X70+Y70</f>
        <v>118462.59999999998</v>
      </c>
      <c r="AA70" s="63">
        <v>2026</v>
      </c>
    </row>
    <row r="71" spans="1:32" ht="44.25" x14ac:dyDescent="0.25">
      <c r="A71" s="61" t="s">
        <v>23</v>
      </c>
      <c r="B71" s="61" t="s">
        <v>24</v>
      </c>
      <c r="C71" s="61" t="s">
        <v>25</v>
      </c>
      <c r="D71" s="61" t="s">
        <v>23</v>
      </c>
      <c r="E71" s="61" t="s">
        <v>33</v>
      </c>
      <c r="F71" s="61" t="s">
        <v>23</v>
      </c>
      <c r="G71" s="61" t="s">
        <v>32</v>
      </c>
      <c r="H71" s="61" t="s">
        <v>23</v>
      </c>
      <c r="I71" s="61" t="s">
        <v>31</v>
      </c>
      <c r="J71" s="61" t="s">
        <v>24</v>
      </c>
      <c r="K71" s="61" t="s">
        <v>140</v>
      </c>
      <c r="L71" s="61" t="s">
        <v>24</v>
      </c>
      <c r="M71" s="61" t="s">
        <v>30</v>
      </c>
      <c r="N71" s="61" t="s">
        <v>34</v>
      </c>
      <c r="O71" s="61" t="s">
        <v>32</v>
      </c>
      <c r="P71" s="61" t="s">
        <v>34</v>
      </c>
      <c r="Q71" s="61" t="s">
        <v>25</v>
      </c>
      <c r="R71" s="62" t="s">
        <v>175</v>
      </c>
      <c r="S71" s="63" t="s">
        <v>49</v>
      </c>
      <c r="T71" s="64">
        <v>840000</v>
      </c>
      <c r="U71" s="64">
        <v>840000</v>
      </c>
      <c r="V71" s="65">
        <v>0</v>
      </c>
      <c r="W71" s="65">
        <v>0</v>
      </c>
      <c r="X71" s="65">
        <v>0</v>
      </c>
      <c r="Y71" s="65">
        <v>0</v>
      </c>
      <c r="Z71" s="65">
        <f t="shared" si="27"/>
        <v>1680000</v>
      </c>
      <c r="AA71" s="63">
        <v>2026</v>
      </c>
    </row>
    <row r="72" spans="1:32" ht="45" x14ac:dyDescent="0.25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16" t="s">
        <v>141</v>
      </c>
      <c r="S72" s="14" t="s">
        <v>11</v>
      </c>
      <c r="T72" s="8">
        <v>61.6</v>
      </c>
      <c r="U72" s="8">
        <v>61.6</v>
      </c>
      <c r="V72" s="8">
        <v>12</v>
      </c>
      <c r="W72" s="8">
        <v>12</v>
      </c>
      <c r="X72" s="8">
        <v>12</v>
      </c>
      <c r="Y72" s="8">
        <v>12</v>
      </c>
      <c r="Z72" s="8">
        <f>T72+U72+V72+W72+X72+Y72</f>
        <v>171.2</v>
      </c>
      <c r="AA72" s="14">
        <v>2026</v>
      </c>
    </row>
    <row r="73" spans="1:32" s="1" customFormat="1" ht="45" hidden="1" x14ac:dyDescent="0.25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16" t="s">
        <v>63</v>
      </c>
      <c r="S73" s="14" t="s">
        <v>50</v>
      </c>
      <c r="T73" s="8"/>
      <c r="U73" s="8"/>
      <c r="V73" s="8"/>
      <c r="W73" s="8"/>
      <c r="X73" s="8"/>
      <c r="Y73" s="8"/>
      <c r="Z73" s="5">
        <f t="shared" si="4"/>
        <v>0</v>
      </c>
      <c r="AA73" s="14">
        <v>2026</v>
      </c>
      <c r="AB73" s="43"/>
      <c r="AC73" s="43"/>
      <c r="AD73" s="43"/>
    </row>
    <row r="74" spans="1:32" s="57" customFormat="1" ht="30" hidden="1" x14ac:dyDescent="0.25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16" t="s">
        <v>64</v>
      </c>
      <c r="S74" s="14" t="s">
        <v>47</v>
      </c>
      <c r="T74" s="20"/>
      <c r="U74" s="20"/>
      <c r="V74" s="20"/>
      <c r="W74" s="20"/>
      <c r="X74" s="20"/>
      <c r="Y74" s="20"/>
      <c r="Z74" s="6">
        <f t="shared" si="4"/>
        <v>0</v>
      </c>
      <c r="AA74" s="14">
        <v>2026</v>
      </c>
      <c r="AB74" s="43"/>
      <c r="AC74" s="37"/>
      <c r="AD74" s="37"/>
      <c r="AE74" s="38"/>
      <c r="AF74" s="38"/>
    </row>
    <row r="75" spans="1:32" s="2" customFormat="1" ht="30" hidden="1" x14ac:dyDescent="0.25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16" t="s">
        <v>123</v>
      </c>
      <c r="S75" s="14" t="s">
        <v>12</v>
      </c>
      <c r="T75" s="8"/>
      <c r="U75" s="8"/>
      <c r="V75" s="8"/>
      <c r="W75" s="8"/>
      <c r="X75" s="8"/>
      <c r="Y75" s="8"/>
      <c r="Z75" s="5">
        <f t="shared" si="4"/>
        <v>0</v>
      </c>
      <c r="AA75" s="14">
        <v>2026</v>
      </c>
      <c r="AB75" s="37"/>
      <c r="AC75" s="37"/>
      <c r="AD75" s="37"/>
      <c r="AE75" s="38"/>
      <c r="AF75" s="38"/>
    </row>
    <row r="76" spans="1:32" s="2" customFormat="1" ht="30" hidden="1" x14ac:dyDescent="0.25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16" t="s">
        <v>128</v>
      </c>
      <c r="S76" s="14" t="s">
        <v>108</v>
      </c>
      <c r="T76" s="8"/>
      <c r="U76" s="8"/>
      <c r="V76" s="8"/>
      <c r="W76" s="8"/>
      <c r="X76" s="8"/>
      <c r="Y76" s="8"/>
      <c r="Z76" s="5">
        <f t="shared" si="4"/>
        <v>0</v>
      </c>
      <c r="AA76" s="14">
        <v>2026</v>
      </c>
      <c r="AB76" s="37"/>
      <c r="AC76" s="37"/>
      <c r="AD76" s="37"/>
      <c r="AE76" s="38"/>
      <c r="AF76" s="38"/>
    </row>
    <row r="77" spans="1:32" ht="42.75" x14ac:dyDescent="0.25">
      <c r="A77" s="55"/>
      <c r="B77" s="55"/>
      <c r="C77" s="55"/>
      <c r="D77" s="55" t="s">
        <v>23</v>
      </c>
      <c r="E77" s="55" t="s">
        <v>33</v>
      </c>
      <c r="F77" s="55" t="s">
        <v>23</v>
      </c>
      <c r="G77" s="55" t="s">
        <v>32</v>
      </c>
      <c r="H77" s="55" t="s">
        <v>23</v>
      </c>
      <c r="I77" s="55" t="s">
        <v>31</v>
      </c>
      <c r="J77" s="55" t="s">
        <v>24</v>
      </c>
      <c r="K77" s="55" t="s">
        <v>23</v>
      </c>
      <c r="L77" s="55" t="s">
        <v>34</v>
      </c>
      <c r="M77" s="55" t="s">
        <v>23</v>
      </c>
      <c r="N77" s="55" t="s">
        <v>23</v>
      </c>
      <c r="O77" s="55" t="s">
        <v>23</v>
      </c>
      <c r="P77" s="55" t="s">
        <v>23</v>
      </c>
      <c r="Q77" s="55" t="s">
        <v>23</v>
      </c>
      <c r="R77" s="56" t="s">
        <v>36</v>
      </c>
      <c r="S77" s="27" t="s">
        <v>49</v>
      </c>
      <c r="T77" s="15">
        <f t="shared" ref="T77:Z77" si="28">T80+T86+T89+T104+T106+T109</f>
        <v>623062.9</v>
      </c>
      <c r="U77" s="15">
        <f t="shared" si="28"/>
        <v>623062.9</v>
      </c>
      <c r="V77" s="15">
        <f t="shared" si="28"/>
        <v>413168.69999999995</v>
      </c>
      <c r="W77" s="15">
        <f t="shared" si="28"/>
        <v>413168.69999999995</v>
      </c>
      <c r="X77" s="15">
        <f t="shared" si="28"/>
        <v>413168.69999999995</v>
      </c>
      <c r="Y77" s="15">
        <f t="shared" si="28"/>
        <v>413168.69999999995</v>
      </c>
      <c r="Z77" s="15">
        <f t="shared" si="28"/>
        <v>2898800.6</v>
      </c>
      <c r="AA77" s="27">
        <v>2026</v>
      </c>
    </row>
    <row r="78" spans="1:32" ht="44.25" x14ac:dyDescent="0.25">
      <c r="A78" s="35"/>
      <c r="B78" s="35"/>
      <c r="C78" s="35"/>
      <c r="D78" s="35"/>
      <c r="E78" s="35"/>
      <c r="F78" s="35"/>
      <c r="G78" s="35"/>
      <c r="H78" s="35"/>
      <c r="I78" s="36"/>
      <c r="J78" s="35"/>
      <c r="K78" s="35"/>
      <c r="L78" s="35"/>
      <c r="M78" s="35"/>
      <c r="N78" s="35"/>
      <c r="O78" s="35"/>
      <c r="P78" s="35"/>
      <c r="Q78" s="35"/>
      <c r="R78" s="34" t="s">
        <v>65</v>
      </c>
      <c r="S78" s="14" t="s">
        <v>50</v>
      </c>
      <c r="T78" s="8">
        <f>T81</f>
        <v>5804.6</v>
      </c>
      <c r="U78" s="8">
        <f t="shared" ref="U78:Z78" si="29">U81</f>
        <v>5804.6</v>
      </c>
      <c r="V78" s="8">
        <f t="shared" si="29"/>
        <v>5804.6</v>
      </c>
      <c r="W78" s="8">
        <f t="shared" si="29"/>
        <v>5804.6</v>
      </c>
      <c r="X78" s="8">
        <f t="shared" si="29"/>
        <v>5804.6</v>
      </c>
      <c r="Y78" s="8">
        <f t="shared" si="29"/>
        <v>5804.6</v>
      </c>
      <c r="Z78" s="5">
        <f t="shared" si="29"/>
        <v>5804.6</v>
      </c>
      <c r="AA78" s="14">
        <v>2026</v>
      </c>
    </row>
    <row r="79" spans="1:32" ht="60" x14ac:dyDescent="0.25">
      <c r="A79" s="35"/>
      <c r="B79" s="35"/>
      <c r="C79" s="35"/>
      <c r="D79" s="35"/>
      <c r="E79" s="35"/>
      <c r="F79" s="35"/>
      <c r="G79" s="35"/>
      <c r="H79" s="35"/>
      <c r="I79" s="36"/>
      <c r="J79" s="35"/>
      <c r="K79" s="35"/>
      <c r="L79" s="35"/>
      <c r="M79" s="35"/>
      <c r="N79" s="35"/>
      <c r="O79" s="35"/>
      <c r="P79" s="35"/>
      <c r="Q79" s="35"/>
      <c r="R79" s="16" t="s">
        <v>143</v>
      </c>
      <c r="S79" s="14" t="s">
        <v>47</v>
      </c>
      <c r="T79" s="20">
        <f>T83</f>
        <v>2300</v>
      </c>
      <c r="U79" s="20">
        <f t="shared" ref="U79:Z79" si="30">U83</f>
        <v>2300</v>
      </c>
      <c r="V79" s="20">
        <f t="shared" si="30"/>
        <v>2300</v>
      </c>
      <c r="W79" s="20">
        <f t="shared" si="30"/>
        <v>2300</v>
      </c>
      <c r="X79" s="20">
        <f t="shared" si="30"/>
        <v>2300</v>
      </c>
      <c r="Y79" s="20">
        <f t="shared" si="30"/>
        <v>2300</v>
      </c>
      <c r="Z79" s="6">
        <f t="shared" si="30"/>
        <v>13800</v>
      </c>
      <c r="AA79" s="14">
        <v>2026</v>
      </c>
    </row>
    <row r="80" spans="1:32" ht="45" x14ac:dyDescent="0.25">
      <c r="A80" s="61" t="s">
        <v>23</v>
      </c>
      <c r="B80" s="61" t="s">
        <v>24</v>
      </c>
      <c r="C80" s="61" t="s">
        <v>25</v>
      </c>
      <c r="D80" s="61" t="s">
        <v>23</v>
      </c>
      <c r="E80" s="61" t="s">
        <v>33</v>
      </c>
      <c r="F80" s="61" t="s">
        <v>23</v>
      </c>
      <c r="G80" s="61" t="s">
        <v>32</v>
      </c>
      <c r="H80" s="61" t="s">
        <v>23</v>
      </c>
      <c r="I80" s="61" t="s">
        <v>31</v>
      </c>
      <c r="J80" s="61" t="s">
        <v>24</v>
      </c>
      <c r="K80" s="61" t="s">
        <v>23</v>
      </c>
      <c r="L80" s="61" t="s">
        <v>34</v>
      </c>
      <c r="M80" s="61" t="s">
        <v>23</v>
      </c>
      <c r="N80" s="61" t="s">
        <v>23</v>
      </c>
      <c r="O80" s="61" t="s">
        <v>23</v>
      </c>
      <c r="P80" s="61" t="s">
        <v>23</v>
      </c>
      <c r="Q80" s="61" t="s">
        <v>23</v>
      </c>
      <c r="R80" s="62" t="s">
        <v>66</v>
      </c>
      <c r="S80" s="63" t="s">
        <v>49</v>
      </c>
      <c r="T80" s="64">
        <v>596160</v>
      </c>
      <c r="U80" s="64">
        <v>596160</v>
      </c>
      <c r="V80" s="64">
        <v>388589</v>
      </c>
      <c r="W80" s="64">
        <v>388589</v>
      </c>
      <c r="X80" s="64">
        <v>388589</v>
      </c>
      <c r="Y80" s="64">
        <v>388589</v>
      </c>
      <c r="Z80" s="65">
        <f>T80+U80+V80+W80+X80+Y80</f>
        <v>2746676</v>
      </c>
      <c r="AA80" s="63">
        <v>2026</v>
      </c>
    </row>
    <row r="81" spans="1:27" ht="45" x14ac:dyDescent="0.25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16" t="s">
        <v>67</v>
      </c>
      <c r="S81" s="14" t="s">
        <v>108</v>
      </c>
      <c r="T81" s="8">
        <v>5804.6</v>
      </c>
      <c r="U81" s="8">
        <v>5804.6</v>
      </c>
      <c r="V81" s="8">
        <v>5804.6</v>
      </c>
      <c r="W81" s="8">
        <v>5804.6</v>
      </c>
      <c r="X81" s="8">
        <v>5804.6</v>
      </c>
      <c r="Y81" s="8">
        <v>5804.6</v>
      </c>
      <c r="Z81" s="5">
        <v>5804.6</v>
      </c>
      <c r="AA81" s="14">
        <v>2026</v>
      </c>
    </row>
    <row r="82" spans="1:27" ht="45" x14ac:dyDescent="0.25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16" t="s">
        <v>68</v>
      </c>
      <c r="S82" s="14" t="s">
        <v>46</v>
      </c>
      <c r="T82" s="20">
        <v>10</v>
      </c>
      <c r="U82" s="20">
        <v>10</v>
      </c>
      <c r="V82" s="20">
        <v>10</v>
      </c>
      <c r="W82" s="20">
        <v>10</v>
      </c>
      <c r="X82" s="20">
        <v>10</v>
      </c>
      <c r="Y82" s="20">
        <v>10</v>
      </c>
      <c r="Z82" s="6">
        <f t="shared" ref="Z82:Z105" si="31">T82+U82+V82+W82+X82+Y82</f>
        <v>60</v>
      </c>
      <c r="AA82" s="14">
        <v>2026</v>
      </c>
    </row>
    <row r="83" spans="1:27" ht="45" x14ac:dyDescent="0.25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16" t="s">
        <v>69</v>
      </c>
      <c r="S83" s="14" t="s">
        <v>47</v>
      </c>
      <c r="T83" s="20">
        <v>2300</v>
      </c>
      <c r="U83" s="20">
        <v>2300</v>
      </c>
      <c r="V83" s="20">
        <v>2300</v>
      </c>
      <c r="W83" s="20">
        <v>2300</v>
      </c>
      <c r="X83" s="20">
        <v>2300</v>
      </c>
      <c r="Y83" s="20">
        <v>2300</v>
      </c>
      <c r="Z83" s="6">
        <f t="shared" si="31"/>
        <v>13800</v>
      </c>
      <c r="AA83" s="14">
        <v>2026</v>
      </c>
    </row>
    <row r="84" spans="1:27" ht="28.9" customHeight="1" x14ac:dyDescent="0.25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16" t="s">
        <v>70</v>
      </c>
      <c r="S84" s="14" t="s">
        <v>21</v>
      </c>
      <c r="T84" s="8">
        <v>45000</v>
      </c>
      <c r="U84" s="8">
        <v>45000</v>
      </c>
      <c r="V84" s="8">
        <v>45000</v>
      </c>
      <c r="W84" s="8">
        <v>45000</v>
      </c>
      <c r="X84" s="8">
        <v>45000</v>
      </c>
      <c r="Y84" s="8">
        <v>45000</v>
      </c>
      <c r="Z84" s="5">
        <f t="shared" si="31"/>
        <v>270000</v>
      </c>
      <c r="AA84" s="14">
        <v>2026</v>
      </c>
    </row>
    <row r="85" spans="1:27" ht="30" x14ac:dyDescent="0.25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16" t="s">
        <v>130</v>
      </c>
      <c r="S85" s="14" t="s">
        <v>108</v>
      </c>
      <c r="T85" s="8">
        <v>4.5</v>
      </c>
      <c r="U85" s="8">
        <v>4.5</v>
      </c>
      <c r="V85" s="8">
        <v>4.5</v>
      </c>
      <c r="W85" s="8">
        <v>4.5</v>
      </c>
      <c r="X85" s="8">
        <v>4.5</v>
      </c>
      <c r="Y85" s="8">
        <v>4.5</v>
      </c>
      <c r="Z85" s="5">
        <f t="shared" ref="Z85:Z86" si="32">T85+U85+V85+W85+X85+Y85</f>
        <v>27</v>
      </c>
      <c r="AA85" s="14">
        <v>2026</v>
      </c>
    </row>
    <row r="86" spans="1:27" ht="30" x14ac:dyDescent="0.25">
      <c r="A86" s="61" t="s">
        <v>23</v>
      </c>
      <c r="B86" s="61" t="s">
        <v>24</v>
      </c>
      <c r="C86" s="61" t="s">
        <v>25</v>
      </c>
      <c r="D86" s="61" t="s">
        <v>23</v>
      </c>
      <c r="E86" s="61" t="s">
        <v>33</v>
      </c>
      <c r="F86" s="61" t="s">
        <v>23</v>
      </c>
      <c r="G86" s="61" t="s">
        <v>32</v>
      </c>
      <c r="H86" s="61" t="s">
        <v>23</v>
      </c>
      <c r="I86" s="61" t="s">
        <v>31</v>
      </c>
      <c r="J86" s="61" t="s">
        <v>24</v>
      </c>
      <c r="K86" s="61" t="s">
        <v>23</v>
      </c>
      <c r="L86" s="61" t="s">
        <v>34</v>
      </c>
      <c r="M86" s="61" t="s">
        <v>23</v>
      </c>
      <c r="N86" s="61" t="s">
        <v>23</v>
      </c>
      <c r="O86" s="61" t="s">
        <v>23</v>
      </c>
      <c r="P86" s="61" t="s">
        <v>23</v>
      </c>
      <c r="Q86" s="61" t="s">
        <v>23</v>
      </c>
      <c r="R86" s="62" t="s">
        <v>107</v>
      </c>
      <c r="S86" s="63" t="s">
        <v>49</v>
      </c>
      <c r="T86" s="64">
        <v>2500</v>
      </c>
      <c r="U86" s="64">
        <v>2500</v>
      </c>
      <c r="V86" s="64">
        <v>1233.0999999999999</v>
      </c>
      <c r="W86" s="64">
        <v>1233.0999999999999</v>
      </c>
      <c r="X86" s="64">
        <v>1233.0999999999999</v>
      </c>
      <c r="Y86" s="64">
        <v>1233.0999999999999</v>
      </c>
      <c r="Z86" s="65">
        <f t="shared" si="32"/>
        <v>9932.4000000000015</v>
      </c>
      <c r="AA86" s="63">
        <v>2026</v>
      </c>
    </row>
    <row r="87" spans="1:27" ht="30" x14ac:dyDescent="0.25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16" t="s">
        <v>71</v>
      </c>
      <c r="S87" s="14" t="s">
        <v>46</v>
      </c>
      <c r="T87" s="17">
        <v>2</v>
      </c>
      <c r="U87" s="17">
        <v>2</v>
      </c>
      <c r="V87" s="17">
        <v>2</v>
      </c>
      <c r="W87" s="17">
        <v>2</v>
      </c>
      <c r="X87" s="17">
        <v>2</v>
      </c>
      <c r="Y87" s="17">
        <v>2</v>
      </c>
      <c r="Z87" s="6">
        <f t="shared" si="31"/>
        <v>12</v>
      </c>
      <c r="AA87" s="14">
        <v>2026</v>
      </c>
    </row>
    <row r="88" spans="1:27" ht="30" x14ac:dyDescent="0.25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16" t="s">
        <v>72</v>
      </c>
      <c r="S88" s="14" t="s">
        <v>46</v>
      </c>
      <c r="T88" s="17">
        <v>2</v>
      </c>
      <c r="U88" s="17">
        <v>2</v>
      </c>
      <c r="V88" s="17">
        <v>2</v>
      </c>
      <c r="W88" s="17">
        <v>2</v>
      </c>
      <c r="X88" s="17">
        <v>2</v>
      </c>
      <c r="Y88" s="17">
        <v>2</v>
      </c>
      <c r="Z88" s="6">
        <f t="shared" si="31"/>
        <v>12</v>
      </c>
      <c r="AA88" s="14">
        <v>2026</v>
      </c>
    </row>
    <row r="89" spans="1:27" ht="44.25" x14ac:dyDescent="0.25">
      <c r="A89" s="61"/>
      <c r="B89" s="61"/>
      <c r="C89" s="61"/>
      <c r="D89" s="61" t="s">
        <v>23</v>
      </c>
      <c r="E89" s="61" t="s">
        <v>33</v>
      </c>
      <c r="F89" s="61" t="s">
        <v>23</v>
      </c>
      <c r="G89" s="61" t="s">
        <v>32</v>
      </c>
      <c r="H89" s="61" t="s">
        <v>23</v>
      </c>
      <c r="I89" s="61" t="s">
        <v>31</v>
      </c>
      <c r="J89" s="61" t="s">
        <v>24</v>
      </c>
      <c r="K89" s="61" t="s">
        <v>23</v>
      </c>
      <c r="L89" s="61" t="s">
        <v>34</v>
      </c>
      <c r="M89" s="61" t="s">
        <v>23</v>
      </c>
      <c r="N89" s="61" t="s">
        <v>23</v>
      </c>
      <c r="O89" s="61" t="s">
        <v>23</v>
      </c>
      <c r="P89" s="61" t="s">
        <v>23</v>
      </c>
      <c r="Q89" s="61" t="s">
        <v>23</v>
      </c>
      <c r="R89" s="66" t="s">
        <v>73</v>
      </c>
      <c r="S89" s="63" t="s">
        <v>49</v>
      </c>
      <c r="T89" s="65">
        <f t="shared" ref="T89:Y89" si="33">T91+T94+T98+T102</f>
        <v>23902.9</v>
      </c>
      <c r="U89" s="65">
        <f t="shared" si="33"/>
        <v>23902.9</v>
      </c>
      <c r="V89" s="65">
        <f t="shared" si="33"/>
        <v>22396.600000000002</v>
      </c>
      <c r="W89" s="65">
        <f t="shared" si="33"/>
        <v>22396.600000000002</v>
      </c>
      <c r="X89" s="65">
        <f t="shared" si="33"/>
        <v>22396.600000000002</v>
      </c>
      <c r="Y89" s="65">
        <f t="shared" si="33"/>
        <v>22396.600000000002</v>
      </c>
      <c r="Z89" s="65">
        <f>Z91+Z94+Z98+Z102</f>
        <v>137392.20000000001</v>
      </c>
      <c r="AA89" s="63">
        <v>2026</v>
      </c>
    </row>
    <row r="90" spans="1:27" ht="32.450000000000003" customHeight="1" x14ac:dyDescent="0.25">
      <c r="A90" s="36"/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16" t="s">
        <v>74</v>
      </c>
      <c r="S90" s="14" t="s">
        <v>28</v>
      </c>
      <c r="T90" s="8">
        <f t="shared" ref="T90:Z90" si="34">T92+T95+T99</f>
        <v>6482.5</v>
      </c>
      <c r="U90" s="8">
        <f t="shared" si="34"/>
        <v>6482.5</v>
      </c>
      <c r="V90" s="8">
        <f t="shared" si="34"/>
        <v>6482.5</v>
      </c>
      <c r="W90" s="8">
        <f t="shared" si="34"/>
        <v>6482.5</v>
      </c>
      <c r="X90" s="8">
        <f t="shared" si="34"/>
        <v>6482.5</v>
      </c>
      <c r="Y90" s="8">
        <f t="shared" si="34"/>
        <v>6482.5</v>
      </c>
      <c r="Z90" s="5">
        <f t="shared" si="34"/>
        <v>38895</v>
      </c>
      <c r="AA90" s="14">
        <v>2026</v>
      </c>
    </row>
    <row r="91" spans="1:27" ht="45" x14ac:dyDescent="0.25">
      <c r="A91" s="61" t="s">
        <v>23</v>
      </c>
      <c r="B91" s="61" t="s">
        <v>23</v>
      </c>
      <c r="C91" s="61" t="s">
        <v>34</v>
      </c>
      <c r="D91" s="61" t="s">
        <v>23</v>
      </c>
      <c r="E91" s="61" t="s">
        <v>33</v>
      </c>
      <c r="F91" s="61" t="s">
        <v>23</v>
      </c>
      <c r="G91" s="61" t="s">
        <v>32</v>
      </c>
      <c r="H91" s="61" t="s">
        <v>23</v>
      </c>
      <c r="I91" s="61" t="s">
        <v>31</v>
      </c>
      <c r="J91" s="61" t="s">
        <v>24</v>
      </c>
      <c r="K91" s="61" t="s">
        <v>23</v>
      </c>
      <c r="L91" s="61" t="s">
        <v>34</v>
      </c>
      <c r="M91" s="61" t="s">
        <v>23</v>
      </c>
      <c r="N91" s="61" t="s">
        <v>23</v>
      </c>
      <c r="O91" s="61" t="s">
        <v>23</v>
      </c>
      <c r="P91" s="61" t="s">
        <v>23</v>
      </c>
      <c r="Q91" s="61" t="s">
        <v>23</v>
      </c>
      <c r="R91" s="62" t="s">
        <v>75</v>
      </c>
      <c r="S91" s="63" t="s">
        <v>49</v>
      </c>
      <c r="T91" s="64">
        <v>252.2</v>
      </c>
      <c r="U91" s="64">
        <v>252.2</v>
      </c>
      <c r="V91" s="64">
        <v>252.2</v>
      </c>
      <c r="W91" s="64">
        <v>252.2</v>
      </c>
      <c r="X91" s="64">
        <v>252.2</v>
      </c>
      <c r="Y91" s="64">
        <v>252.2</v>
      </c>
      <c r="Z91" s="65">
        <f t="shared" si="31"/>
        <v>1513.2</v>
      </c>
      <c r="AA91" s="63">
        <v>2026</v>
      </c>
    </row>
    <row r="92" spans="1:27" ht="30" x14ac:dyDescent="0.25">
      <c r="A92" s="36"/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16" t="s">
        <v>76</v>
      </c>
      <c r="S92" s="14" t="s">
        <v>28</v>
      </c>
      <c r="T92" s="8">
        <v>3929.1</v>
      </c>
      <c r="U92" s="8">
        <v>3929.1</v>
      </c>
      <c r="V92" s="8">
        <v>3929.1</v>
      </c>
      <c r="W92" s="8">
        <v>3929.1</v>
      </c>
      <c r="X92" s="8">
        <v>3929.1</v>
      </c>
      <c r="Y92" s="8">
        <v>3929.1</v>
      </c>
      <c r="Z92" s="5">
        <f>T92+U92+V92+W92+X92+Y92</f>
        <v>23574.6</v>
      </c>
      <c r="AA92" s="14">
        <v>2026</v>
      </c>
    </row>
    <row r="93" spans="1:27" ht="30" x14ac:dyDescent="0.25">
      <c r="A93" s="36"/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16" t="s">
        <v>77</v>
      </c>
      <c r="S93" s="14" t="s">
        <v>47</v>
      </c>
      <c r="T93" s="20">
        <v>2</v>
      </c>
      <c r="U93" s="20">
        <v>2</v>
      </c>
      <c r="V93" s="20">
        <v>2</v>
      </c>
      <c r="W93" s="20">
        <v>2</v>
      </c>
      <c r="X93" s="20">
        <v>2</v>
      </c>
      <c r="Y93" s="20">
        <v>2</v>
      </c>
      <c r="Z93" s="6">
        <f t="shared" si="31"/>
        <v>12</v>
      </c>
      <c r="AA93" s="14">
        <v>2026</v>
      </c>
    </row>
    <row r="94" spans="1:27" ht="45" x14ac:dyDescent="0.25">
      <c r="A94" s="61" t="s">
        <v>23</v>
      </c>
      <c r="B94" s="61" t="s">
        <v>23</v>
      </c>
      <c r="C94" s="61" t="s">
        <v>33</v>
      </c>
      <c r="D94" s="61" t="s">
        <v>23</v>
      </c>
      <c r="E94" s="61" t="s">
        <v>33</v>
      </c>
      <c r="F94" s="61" t="s">
        <v>23</v>
      </c>
      <c r="G94" s="61" t="s">
        <v>32</v>
      </c>
      <c r="H94" s="61" t="s">
        <v>23</v>
      </c>
      <c r="I94" s="61" t="s">
        <v>31</v>
      </c>
      <c r="J94" s="61" t="s">
        <v>24</v>
      </c>
      <c r="K94" s="61" t="s">
        <v>23</v>
      </c>
      <c r="L94" s="61" t="s">
        <v>34</v>
      </c>
      <c r="M94" s="61" t="s">
        <v>23</v>
      </c>
      <c r="N94" s="61" t="s">
        <v>23</v>
      </c>
      <c r="O94" s="61" t="s">
        <v>23</v>
      </c>
      <c r="P94" s="61" t="s">
        <v>23</v>
      </c>
      <c r="Q94" s="61" t="s">
        <v>23</v>
      </c>
      <c r="R94" s="62" t="s">
        <v>75</v>
      </c>
      <c r="S94" s="63" t="s">
        <v>49</v>
      </c>
      <c r="T94" s="64">
        <v>150</v>
      </c>
      <c r="U94" s="64">
        <v>150</v>
      </c>
      <c r="V94" s="64">
        <v>150</v>
      </c>
      <c r="W94" s="64">
        <v>150</v>
      </c>
      <c r="X94" s="64">
        <v>150</v>
      </c>
      <c r="Y94" s="64">
        <v>150</v>
      </c>
      <c r="Z94" s="65">
        <f t="shared" si="31"/>
        <v>900</v>
      </c>
      <c r="AA94" s="63">
        <v>2026</v>
      </c>
    </row>
    <row r="95" spans="1:27" ht="30" x14ac:dyDescent="0.25">
      <c r="A95" s="36"/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16" t="s">
        <v>78</v>
      </c>
      <c r="S95" s="14" t="s">
        <v>28</v>
      </c>
      <c r="T95" s="8">
        <v>867.4</v>
      </c>
      <c r="U95" s="8">
        <v>867.4</v>
      </c>
      <c r="V95" s="8">
        <v>867.4</v>
      </c>
      <c r="W95" s="8">
        <v>867.4</v>
      </c>
      <c r="X95" s="8">
        <v>867.4</v>
      </c>
      <c r="Y95" s="8">
        <v>867.4</v>
      </c>
      <c r="Z95" s="5">
        <f t="shared" si="31"/>
        <v>5204.3999999999996</v>
      </c>
      <c r="AA95" s="14">
        <v>2026</v>
      </c>
    </row>
    <row r="96" spans="1:27" ht="30" x14ac:dyDescent="0.25">
      <c r="A96" s="36"/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16" t="s">
        <v>79</v>
      </c>
      <c r="S96" s="14" t="s">
        <v>12</v>
      </c>
      <c r="T96" s="8">
        <v>347</v>
      </c>
      <c r="U96" s="8">
        <v>347</v>
      </c>
      <c r="V96" s="8">
        <v>347</v>
      </c>
      <c r="W96" s="8">
        <v>347</v>
      </c>
      <c r="X96" s="8">
        <v>347</v>
      </c>
      <c r="Y96" s="8">
        <v>347</v>
      </c>
      <c r="Z96" s="5">
        <f t="shared" si="31"/>
        <v>2082</v>
      </c>
      <c r="AA96" s="14">
        <v>2026</v>
      </c>
    </row>
    <row r="97" spans="1:32" ht="30" x14ac:dyDescent="0.25">
      <c r="A97" s="36"/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16" t="s">
        <v>131</v>
      </c>
      <c r="S97" s="14" t="s">
        <v>47</v>
      </c>
      <c r="T97" s="20">
        <v>2</v>
      </c>
      <c r="U97" s="20">
        <v>2</v>
      </c>
      <c r="V97" s="20">
        <v>2</v>
      </c>
      <c r="W97" s="20">
        <v>2</v>
      </c>
      <c r="X97" s="20">
        <v>2</v>
      </c>
      <c r="Y97" s="20">
        <v>2</v>
      </c>
      <c r="Z97" s="6">
        <f t="shared" si="31"/>
        <v>12</v>
      </c>
      <c r="AA97" s="14">
        <v>2026</v>
      </c>
    </row>
    <row r="98" spans="1:32" ht="45" x14ac:dyDescent="0.25">
      <c r="A98" s="61" t="s">
        <v>23</v>
      </c>
      <c r="B98" s="61" t="s">
        <v>23</v>
      </c>
      <c r="C98" s="61" t="s">
        <v>30</v>
      </c>
      <c r="D98" s="61" t="s">
        <v>23</v>
      </c>
      <c r="E98" s="61" t="s">
        <v>33</v>
      </c>
      <c r="F98" s="61" t="s">
        <v>23</v>
      </c>
      <c r="G98" s="61" t="s">
        <v>32</v>
      </c>
      <c r="H98" s="61" t="s">
        <v>23</v>
      </c>
      <c r="I98" s="61" t="s">
        <v>31</v>
      </c>
      <c r="J98" s="61" t="s">
        <v>24</v>
      </c>
      <c r="K98" s="61" t="s">
        <v>23</v>
      </c>
      <c r="L98" s="61" t="s">
        <v>34</v>
      </c>
      <c r="M98" s="61" t="s">
        <v>23</v>
      </c>
      <c r="N98" s="61" t="s">
        <v>23</v>
      </c>
      <c r="O98" s="61" t="s">
        <v>23</v>
      </c>
      <c r="P98" s="61" t="s">
        <v>23</v>
      </c>
      <c r="Q98" s="61" t="s">
        <v>23</v>
      </c>
      <c r="R98" s="62" t="s">
        <v>75</v>
      </c>
      <c r="S98" s="63" t="s">
        <v>49</v>
      </c>
      <c r="T98" s="64">
        <v>200</v>
      </c>
      <c r="U98" s="64">
        <v>200</v>
      </c>
      <c r="V98" s="64">
        <v>200</v>
      </c>
      <c r="W98" s="64">
        <v>200</v>
      </c>
      <c r="X98" s="64">
        <v>200</v>
      </c>
      <c r="Y98" s="64">
        <v>200</v>
      </c>
      <c r="Z98" s="65">
        <f t="shared" si="31"/>
        <v>1200</v>
      </c>
      <c r="AA98" s="63">
        <v>2026</v>
      </c>
    </row>
    <row r="99" spans="1:32" ht="30" x14ac:dyDescent="0.25">
      <c r="A99" s="36"/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16" t="s">
        <v>132</v>
      </c>
      <c r="S99" s="14" t="s">
        <v>28</v>
      </c>
      <c r="T99" s="8">
        <v>1686</v>
      </c>
      <c r="U99" s="8">
        <v>1686</v>
      </c>
      <c r="V99" s="8">
        <v>1686</v>
      </c>
      <c r="W99" s="8">
        <v>1686</v>
      </c>
      <c r="X99" s="8">
        <v>1686</v>
      </c>
      <c r="Y99" s="8">
        <v>1686</v>
      </c>
      <c r="Z99" s="5">
        <f t="shared" si="31"/>
        <v>10116</v>
      </c>
      <c r="AA99" s="14">
        <v>2026</v>
      </c>
    </row>
    <row r="100" spans="1:32" ht="30" x14ac:dyDescent="0.25">
      <c r="A100" s="36"/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16" t="s">
        <v>133</v>
      </c>
      <c r="S100" s="14" t="s">
        <v>28</v>
      </c>
      <c r="T100" s="8">
        <v>270</v>
      </c>
      <c r="U100" s="8">
        <v>270</v>
      </c>
      <c r="V100" s="8">
        <v>270</v>
      </c>
      <c r="W100" s="8">
        <v>270</v>
      </c>
      <c r="X100" s="8">
        <v>270</v>
      </c>
      <c r="Y100" s="8">
        <v>270</v>
      </c>
      <c r="Z100" s="5">
        <f t="shared" si="31"/>
        <v>1620</v>
      </c>
      <c r="AA100" s="14">
        <v>2026</v>
      </c>
    </row>
    <row r="101" spans="1:32" ht="30" x14ac:dyDescent="0.25">
      <c r="A101" s="36"/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16" t="s">
        <v>134</v>
      </c>
      <c r="S101" s="14" t="s">
        <v>47</v>
      </c>
      <c r="T101" s="20">
        <v>2</v>
      </c>
      <c r="U101" s="20">
        <v>2</v>
      </c>
      <c r="V101" s="20">
        <v>2</v>
      </c>
      <c r="W101" s="20">
        <v>2</v>
      </c>
      <c r="X101" s="20">
        <v>2</v>
      </c>
      <c r="Y101" s="20">
        <v>2</v>
      </c>
      <c r="Z101" s="6">
        <f t="shared" ref="Z101" si="35">T101+U101+V101+W101+X101+Y101</f>
        <v>12</v>
      </c>
      <c r="AA101" s="14">
        <v>2026</v>
      </c>
    </row>
    <row r="102" spans="1:32" ht="45" x14ac:dyDescent="0.25">
      <c r="A102" s="61" t="s">
        <v>23</v>
      </c>
      <c r="B102" s="61" t="s">
        <v>24</v>
      </c>
      <c r="C102" s="61" t="s">
        <v>25</v>
      </c>
      <c r="D102" s="61" t="s">
        <v>23</v>
      </c>
      <c r="E102" s="61" t="s">
        <v>33</v>
      </c>
      <c r="F102" s="61" t="s">
        <v>23</v>
      </c>
      <c r="G102" s="61" t="s">
        <v>32</v>
      </c>
      <c r="H102" s="61" t="s">
        <v>23</v>
      </c>
      <c r="I102" s="61" t="s">
        <v>31</v>
      </c>
      <c r="J102" s="61" t="s">
        <v>24</v>
      </c>
      <c r="K102" s="61" t="s">
        <v>23</v>
      </c>
      <c r="L102" s="61" t="s">
        <v>34</v>
      </c>
      <c r="M102" s="61" t="s">
        <v>23</v>
      </c>
      <c r="N102" s="61" t="s">
        <v>23</v>
      </c>
      <c r="O102" s="61" t="s">
        <v>23</v>
      </c>
      <c r="P102" s="61" t="s">
        <v>23</v>
      </c>
      <c r="Q102" s="61" t="s">
        <v>23</v>
      </c>
      <c r="R102" s="62" t="s">
        <v>75</v>
      </c>
      <c r="S102" s="63" t="s">
        <v>49</v>
      </c>
      <c r="T102" s="64">
        <v>23300.7</v>
      </c>
      <c r="U102" s="64">
        <v>23300.7</v>
      </c>
      <c r="V102" s="64">
        <v>21794.400000000001</v>
      </c>
      <c r="W102" s="64">
        <v>21794.400000000001</v>
      </c>
      <c r="X102" s="64">
        <v>21794.400000000001</v>
      </c>
      <c r="Y102" s="64">
        <v>21794.400000000001</v>
      </c>
      <c r="Z102" s="65">
        <f t="shared" si="31"/>
        <v>133779</v>
      </c>
      <c r="AA102" s="63">
        <v>2026</v>
      </c>
    </row>
    <row r="103" spans="1:32" s="1" customFormat="1" ht="45" x14ac:dyDescent="0.25">
      <c r="A103" s="36"/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16" t="s">
        <v>135</v>
      </c>
      <c r="S103" s="14" t="s">
        <v>54</v>
      </c>
      <c r="T103" s="8">
        <v>2987.6</v>
      </c>
      <c r="U103" s="8">
        <v>2987.6</v>
      </c>
      <c r="V103" s="8">
        <v>2987.6</v>
      </c>
      <c r="W103" s="8">
        <v>2987.6</v>
      </c>
      <c r="X103" s="8">
        <v>2987.6</v>
      </c>
      <c r="Y103" s="8">
        <v>2987.6</v>
      </c>
      <c r="Z103" s="5">
        <f>(T103+U103+V103+W103+X103+Y103)</f>
        <v>17925.599999999999</v>
      </c>
      <c r="AA103" s="14">
        <v>2026</v>
      </c>
      <c r="AB103" s="43"/>
      <c r="AC103" s="43"/>
      <c r="AD103" s="43"/>
    </row>
    <row r="104" spans="1:32" ht="45" x14ac:dyDescent="0.25">
      <c r="A104" s="61" t="s">
        <v>23</v>
      </c>
      <c r="B104" s="61" t="s">
        <v>24</v>
      </c>
      <c r="C104" s="61" t="s">
        <v>25</v>
      </c>
      <c r="D104" s="61" t="s">
        <v>23</v>
      </c>
      <c r="E104" s="61" t="s">
        <v>33</v>
      </c>
      <c r="F104" s="61" t="s">
        <v>23</v>
      </c>
      <c r="G104" s="61" t="s">
        <v>32</v>
      </c>
      <c r="H104" s="61" t="s">
        <v>23</v>
      </c>
      <c r="I104" s="61" t="s">
        <v>31</v>
      </c>
      <c r="J104" s="61" t="s">
        <v>24</v>
      </c>
      <c r="K104" s="61" t="s">
        <v>23</v>
      </c>
      <c r="L104" s="61" t="s">
        <v>34</v>
      </c>
      <c r="M104" s="61" t="s">
        <v>23</v>
      </c>
      <c r="N104" s="61" t="s">
        <v>23</v>
      </c>
      <c r="O104" s="61" t="s">
        <v>23</v>
      </c>
      <c r="P104" s="61" t="s">
        <v>23</v>
      </c>
      <c r="Q104" s="61" t="s">
        <v>23</v>
      </c>
      <c r="R104" s="62" t="s">
        <v>158</v>
      </c>
      <c r="S104" s="63" t="s">
        <v>49</v>
      </c>
      <c r="T104" s="64">
        <v>500</v>
      </c>
      <c r="U104" s="64">
        <v>500</v>
      </c>
      <c r="V104" s="64">
        <v>350</v>
      </c>
      <c r="W104" s="64">
        <v>350</v>
      </c>
      <c r="X104" s="64">
        <v>350</v>
      </c>
      <c r="Y104" s="64">
        <v>350</v>
      </c>
      <c r="Z104" s="65">
        <f t="shared" si="31"/>
        <v>2400</v>
      </c>
      <c r="AA104" s="63">
        <v>2026</v>
      </c>
    </row>
    <row r="105" spans="1:32" s="21" customFormat="1" ht="45" x14ac:dyDescent="0.25">
      <c r="A105" s="36"/>
      <c r="B105" s="36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16" t="s">
        <v>159</v>
      </c>
      <c r="S105" s="14" t="s">
        <v>47</v>
      </c>
      <c r="T105" s="17">
        <v>15</v>
      </c>
      <c r="U105" s="17">
        <v>15</v>
      </c>
      <c r="V105" s="17">
        <v>15</v>
      </c>
      <c r="W105" s="17">
        <v>15</v>
      </c>
      <c r="X105" s="17">
        <v>15</v>
      </c>
      <c r="Y105" s="17">
        <v>15</v>
      </c>
      <c r="Z105" s="6">
        <f t="shared" si="31"/>
        <v>90</v>
      </c>
      <c r="AA105" s="14">
        <v>2026</v>
      </c>
      <c r="AB105" s="43"/>
      <c r="AC105" s="43"/>
      <c r="AD105" s="43"/>
      <c r="AE105" s="1"/>
      <c r="AF105" s="1"/>
    </row>
    <row r="106" spans="1:32" s="21" customFormat="1" ht="30" x14ac:dyDescent="0.25">
      <c r="A106" s="61" t="s">
        <v>23</v>
      </c>
      <c r="B106" s="61" t="s">
        <v>24</v>
      </c>
      <c r="C106" s="61" t="s">
        <v>25</v>
      </c>
      <c r="D106" s="61" t="s">
        <v>23</v>
      </c>
      <c r="E106" s="61" t="s">
        <v>33</v>
      </c>
      <c r="F106" s="61" t="s">
        <v>23</v>
      </c>
      <c r="G106" s="61" t="s">
        <v>32</v>
      </c>
      <c r="H106" s="61" t="s">
        <v>23</v>
      </c>
      <c r="I106" s="61" t="s">
        <v>31</v>
      </c>
      <c r="J106" s="61" t="s">
        <v>24</v>
      </c>
      <c r="K106" s="61" t="s">
        <v>23</v>
      </c>
      <c r="L106" s="61" t="s">
        <v>34</v>
      </c>
      <c r="M106" s="61" t="s">
        <v>23</v>
      </c>
      <c r="N106" s="61" t="s">
        <v>23</v>
      </c>
      <c r="O106" s="61" t="s">
        <v>23</v>
      </c>
      <c r="P106" s="61" t="s">
        <v>23</v>
      </c>
      <c r="Q106" s="61" t="s">
        <v>23</v>
      </c>
      <c r="R106" s="62" t="s">
        <v>111</v>
      </c>
      <c r="S106" s="63" t="s">
        <v>49</v>
      </c>
      <c r="T106" s="64">
        <v>0</v>
      </c>
      <c r="U106" s="64">
        <v>0</v>
      </c>
      <c r="V106" s="64">
        <v>350</v>
      </c>
      <c r="W106" s="64">
        <v>350</v>
      </c>
      <c r="X106" s="64">
        <v>350</v>
      </c>
      <c r="Y106" s="64">
        <v>350</v>
      </c>
      <c r="Z106" s="65">
        <f t="shared" ref="Z106" si="36">T106+U106+V106+W106+X106+Y106</f>
        <v>1400</v>
      </c>
      <c r="AA106" s="63">
        <v>2026</v>
      </c>
      <c r="AB106" s="43"/>
      <c r="AC106" s="43"/>
      <c r="AD106" s="43"/>
      <c r="AE106" s="1"/>
      <c r="AF106" s="1"/>
    </row>
    <row r="107" spans="1:32" s="1" customFormat="1" ht="30" x14ac:dyDescent="0.25">
      <c r="A107" s="36"/>
      <c r="B107" s="36"/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16" t="s">
        <v>147</v>
      </c>
      <c r="S107" s="14" t="s">
        <v>46</v>
      </c>
      <c r="T107" s="17">
        <v>0</v>
      </c>
      <c r="U107" s="17">
        <v>0</v>
      </c>
      <c r="V107" s="17">
        <v>5</v>
      </c>
      <c r="W107" s="17">
        <v>5</v>
      </c>
      <c r="X107" s="17">
        <v>5</v>
      </c>
      <c r="Y107" s="17">
        <v>5</v>
      </c>
      <c r="Z107" s="6">
        <f t="shared" ref="Z107" si="37">T107+U107+V107+W107+X107+Y107</f>
        <v>20</v>
      </c>
      <c r="AA107" s="14">
        <v>2026</v>
      </c>
      <c r="AB107" s="43"/>
      <c r="AC107" s="43"/>
      <c r="AD107" s="43"/>
    </row>
    <row r="108" spans="1:32" s="1" customFormat="1" ht="30" x14ac:dyDescent="0.25">
      <c r="A108" s="36"/>
      <c r="B108" s="36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16" t="s">
        <v>148</v>
      </c>
      <c r="S108" s="14" t="s">
        <v>46</v>
      </c>
      <c r="T108" s="17">
        <v>0</v>
      </c>
      <c r="U108" s="17">
        <v>0</v>
      </c>
      <c r="V108" s="17">
        <v>5</v>
      </c>
      <c r="W108" s="17">
        <v>5</v>
      </c>
      <c r="X108" s="17">
        <v>5</v>
      </c>
      <c r="Y108" s="17">
        <v>5</v>
      </c>
      <c r="Z108" s="6">
        <f t="shared" ref="Z108" si="38">T108+U108+V108+W108+X108+Y108</f>
        <v>20</v>
      </c>
      <c r="AA108" s="14">
        <v>2026</v>
      </c>
      <c r="AB108" s="43"/>
      <c r="AC108" s="43"/>
      <c r="AD108" s="43"/>
    </row>
    <row r="109" spans="1:32" s="21" customFormat="1" ht="45" x14ac:dyDescent="0.25">
      <c r="A109" s="61" t="s">
        <v>23</v>
      </c>
      <c r="B109" s="61" t="s">
        <v>24</v>
      </c>
      <c r="C109" s="61" t="s">
        <v>25</v>
      </c>
      <c r="D109" s="61" t="s">
        <v>23</v>
      </c>
      <c r="E109" s="61" t="s">
        <v>33</v>
      </c>
      <c r="F109" s="61" t="s">
        <v>23</v>
      </c>
      <c r="G109" s="61" t="s">
        <v>32</v>
      </c>
      <c r="H109" s="61" t="s">
        <v>23</v>
      </c>
      <c r="I109" s="61" t="s">
        <v>31</v>
      </c>
      <c r="J109" s="61" t="s">
        <v>24</v>
      </c>
      <c r="K109" s="61" t="s">
        <v>23</v>
      </c>
      <c r="L109" s="61" t="s">
        <v>34</v>
      </c>
      <c r="M109" s="61" t="s">
        <v>24</v>
      </c>
      <c r="N109" s="61" t="s">
        <v>23</v>
      </c>
      <c r="O109" s="61" t="s">
        <v>39</v>
      </c>
      <c r="P109" s="61" t="s">
        <v>24</v>
      </c>
      <c r="Q109" s="61" t="s">
        <v>120</v>
      </c>
      <c r="R109" s="62" t="s">
        <v>142</v>
      </c>
      <c r="S109" s="63" t="s">
        <v>49</v>
      </c>
      <c r="T109" s="64">
        <v>0</v>
      </c>
      <c r="U109" s="64">
        <v>0</v>
      </c>
      <c r="V109" s="64">
        <v>250</v>
      </c>
      <c r="W109" s="64">
        <v>250</v>
      </c>
      <c r="X109" s="64">
        <v>250</v>
      </c>
      <c r="Y109" s="64">
        <v>250</v>
      </c>
      <c r="Z109" s="65">
        <f t="shared" ref="Z109" si="39">T109+U109+V109+W109+X109+Y109</f>
        <v>1000</v>
      </c>
      <c r="AA109" s="63">
        <v>2026</v>
      </c>
      <c r="AB109" s="43"/>
      <c r="AC109" s="43"/>
      <c r="AD109" s="43"/>
      <c r="AE109" s="1"/>
      <c r="AF109" s="1"/>
    </row>
    <row r="110" spans="1:32" s="21" customFormat="1" ht="30" x14ac:dyDescent="0.25">
      <c r="A110" s="36"/>
      <c r="B110" s="36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16" t="s">
        <v>125</v>
      </c>
      <c r="S110" s="14" t="s">
        <v>46</v>
      </c>
      <c r="T110" s="17">
        <v>0</v>
      </c>
      <c r="U110" s="17">
        <v>0</v>
      </c>
      <c r="V110" s="17">
        <v>2</v>
      </c>
      <c r="W110" s="17">
        <v>2</v>
      </c>
      <c r="X110" s="17">
        <v>2</v>
      </c>
      <c r="Y110" s="17">
        <v>2</v>
      </c>
      <c r="Z110" s="6">
        <f t="shared" ref="Z110:Z111" si="40">T110+U110+V110+W110+X110+Y110</f>
        <v>8</v>
      </c>
      <c r="AA110" s="14">
        <v>2026</v>
      </c>
      <c r="AB110" s="43"/>
      <c r="AC110" s="43"/>
      <c r="AD110" s="43"/>
      <c r="AE110" s="1"/>
      <c r="AF110" s="1"/>
    </row>
    <row r="111" spans="1:32" s="21" customFormat="1" ht="75" hidden="1" x14ac:dyDescent="0.25">
      <c r="A111" s="61" t="s">
        <v>23</v>
      </c>
      <c r="B111" s="61" t="s">
        <v>24</v>
      </c>
      <c r="C111" s="61" t="s">
        <v>25</v>
      </c>
      <c r="D111" s="61" t="s">
        <v>23</v>
      </c>
      <c r="E111" s="61" t="s">
        <v>33</v>
      </c>
      <c r="F111" s="61" t="s">
        <v>23</v>
      </c>
      <c r="G111" s="61" t="s">
        <v>32</v>
      </c>
      <c r="H111" s="61" t="s">
        <v>39</v>
      </c>
      <c r="I111" s="61" t="s">
        <v>23</v>
      </c>
      <c r="J111" s="61" t="s">
        <v>34</v>
      </c>
      <c r="K111" s="61" t="s">
        <v>35</v>
      </c>
      <c r="L111" s="61" t="s">
        <v>23</v>
      </c>
      <c r="M111" s="61" t="s">
        <v>23</v>
      </c>
      <c r="N111" s="61" t="s">
        <v>23</v>
      </c>
      <c r="O111" s="61" t="s">
        <v>23</v>
      </c>
      <c r="P111" s="61" t="s">
        <v>23</v>
      </c>
      <c r="Q111" s="61" t="s">
        <v>23</v>
      </c>
      <c r="R111" s="62" t="s">
        <v>124</v>
      </c>
      <c r="S111" s="63" t="s">
        <v>49</v>
      </c>
      <c r="T111" s="64"/>
      <c r="U111" s="65"/>
      <c r="V111" s="65"/>
      <c r="W111" s="64"/>
      <c r="X111" s="64"/>
      <c r="Y111" s="64"/>
      <c r="Z111" s="65">
        <f t="shared" si="40"/>
        <v>0</v>
      </c>
      <c r="AA111" s="63">
        <v>2026</v>
      </c>
      <c r="AB111" s="43"/>
      <c r="AC111" s="43"/>
      <c r="AD111" s="43"/>
      <c r="AE111" s="1"/>
      <c r="AF111" s="1"/>
    </row>
    <row r="112" spans="1:32" s="21" customFormat="1" ht="30" hidden="1" x14ac:dyDescent="0.25">
      <c r="A112" s="36"/>
      <c r="B112" s="36"/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16" t="s">
        <v>82</v>
      </c>
      <c r="S112" s="14" t="s">
        <v>10</v>
      </c>
      <c r="T112" s="20"/>
      <c r="U112" s="20"/>
      <c r="V112" s="20">
        <v>100</v>
      </c>
      <c r="W112" s="20"/>
      <c r="X112" s="20"/>
      <c r="Y112" s="20"/>
      <c r="Z112" s="6">
        <v>100</v>
      </c>
      <c r="AA112" s="14">
        <v>2026</v>
      </c>
      <c r="AB112" s="43"/>
      <c r="AC112" s="43"/>
      <c r="AD112" s="43"/>
      <c r="AE112" s="1"/>
      <c r="AF112" s="1"/>
    </row>
    <row r="113" spans="1:32" ht="28.5" x14ac:dyDescent="0.25">
      <c r="A113" s="53"/>
      <c r="B113" s="53"/>
      <c r="C113" s="53"/>
      <c r="D113" s="53" t="s">
        <v>23</v>
      </c>
      <c r="E113" s="53" t="s">
        <v>33</v>
      </c>
      <c r="F113" s="53" t="s">
        <v>23</v>
      </c>
      <c r="G113" s="53" t="s">
        <v>31</v>
      </c>
      <c r="H113" s="53" t="s">
        <v>23</v>
      </c>
      <c r="I113" s="53" t="s">
        <v>31</v>
      </c>
      <c r="J113" s="53" t="s">
        <v>25</v>
      </c>
      <c r="K113" s="53" t="s">
        <v>23</v>
      </c>
      <c r="L113" s="53" t="s">
        <v>23</v>
      </c>
      <c r="M113" s="53" t="s">
        <v>23</v>
      </c>
      <c r="N113" s="53" t="s">
        <v>23</v>
      </c>
      <c r="O113" s="53" t="s">
        <v>23</v>
      </c>
      <c r="P113" s="53" t="s">
        <v>23</v>
      </c>
      <c r="Q113" s="53" t="s">
        <v>23</v>
      </c>
      <c r="R113" s="54" t="s">
        <v>80</v>
      </c>
      <c r="S113" s="7" t="s">
        <v>49</v>
      </c>
      <c r="T113" s="3">
        <f t="shared" ref="T113:Z113" si="41">T114</f>
        <v>0</v>
      </c>
      <c r="U113" s="3">
        <f t="shared" si="41"/>
        <v>0</v>
      </c>
      <c r="V113" s="3">
        <f t="shared" si="41"/>
        <v>0</v>
      </c>
      <c r="W113" s="3">
        <f t="shared" si="41"/>
        <v>0</v>
      </c>
      <c r="X113" s="3">
        <f t="shared" si="41"/>
        <v>0</v>
      </c>
      <c r="Y113" s="3">
        <f t="shared" si="41"/>
        <v>0</v>
      </c>
      <c r="Z113" s="3">
        <f t="shared" si="41"/>
        <v>0</v>
      </c>
      <c r="AA113" s="7">
        <v>2026</v>
      </c>
    </row>
    <row r="114" spans="1:32" ht="49.15" customHeight="1" x14ac:dyDescent="0.25">
      <c r="A114" s="19"/>
      <c r="B114" s="19"/>
      <c r="C114" s="19"/>
      <c r="D114" s="19">
        <v>0</v>
      </c>
      <c r="E114" s="19">
        <v>4</v>
      </c>
      <c r="F114" s="19">
        <v>0</v>
      </c>
      <c r="G114" s="19">
        <v>8</v>
      </c>
      <c r="H114" s="19">
        <v>0</v>
      </c>
      <c r="I114" s="55" t="s">
        <v>31</v>
      </c>
      <c r="J114" s="55" t="s">
        <v>25</v>
      </c>
      <c r="K114" s="55" t="s">
        <v>23</v>
      </c>
      <c r="L114" s="55" t="s">
        <v>24</v>
      </c>
      <c r="M114" s="55" t="s">
        <v>23</v>
      </c>
      <c r="N114" s="55" t="s">
        <v>23</v>
      </c>
      <c r="O114" s="55" t="s">
        <v>23</v>
      </c>
      <c r="P114" s="55" t="s">
        <v>23</v>
      </c>
      <c r="Q114" s="55" t="s">
        <v>23</v>
      </c>
      <c r="R114" s="56" t="s">
        <v>29</v>
      </c>
      <c r="S114" s="27" t="s">
        <v>49</v>
      </c>
      <c r="T114" s="15">
        <f>T116</f>
        <v>0</v>
      </c>
      <c r="U114" s="15">
        <f t="shared" ref="U114:Y114" si="42">U116</f>
        <v>0</v>
      </c>
      <c r="V114" s="15">
        <f t="shared" si="42"/>
        <v>0</v>
      </c>
      <c r="W114" s="15">
        <f t="shared" si="42"/>
        <v>0</v>
      </c>
      <c r="X114" s="15">
        <f t="shared" si="42"/>
        <v>0</v>
      </c>
      <c r="Y114" s="15">
        <f t="shared" si="42"/>
        <v>0</v>
      </c>
      <c r="Z114" s="15">
        <f>Z116</f>
        <v>0</v>
      </c>
      <c r="AA114" s="27">
        <v>2026</v>
      </c>
    </row>
    <row r="115" spans="1:32" s="21" customFormat="1" ht="50.45" customHeight="1" x14ac:dyDescent="0.25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6" t="s">
        <v>81</v>
      </c>
      <c r="S115" s="14" t="s">
        <v>51</v>
      </c>
      <c r="T115" s="8">
        <v>0</v>
      </c>
      <c r="U115" s="8">
        <v>0</v>
      </c>
      <c r="V115" s="8">
        <v>0</v>
      </c>
      <c r="W115" s="8">
        <v>0</v>
      </c>
      <c r="X115" s="8">
        <v>0</v>
      </c>
      <c r="Y115" s="8">
        <v>0</v>
      </c>
      <c r="Z115" s="5">
        <f>T115+U115+V115+W115+X115+Y115</f>
        <v>0</v>
      </c>
      <c r="AA115" s="14"/>
      <c r="AB115" s="43"/>
      <c r="AC115" s="43"/>
      <c r="AD115" s="43"/>
      <c r="AE115" s="1"/>
      <c r="AF115" s="1"/>
    </row>
    <row r="116" spans="1:32" s="21" customFormat="1" ht="75" x14ac:dyDescent="0.25">
      <c r="A116" s="61" t="s">
        <v>23</v>
      </c>
      <c r="B116" s="61" t="s">
        <v>24</v>
      </c>
      <c r="C116" s="61" t="s">
        <v>25</v>
      </c>
      <c r="D116" s="61" t="s">
        <v>23</v>
      </c>
      <c r="E116" s="61" t="s">
        <v>33</v>
      </c>
      <c r="F116" s="61" t="s">
        <v>23</v>
      </c>
      <c r="G116" s="61" t="s">
        <v>31</v>
      </c>
      <c r="H116" s="61" t="s">
        <v>23</v>
      </c>
      <c r="I116" s="61" t="s">
        <v>31</v>
      </c>
      <c r="J116" s="61" t="s">
        <v>25</v>
      </c>
      <c r="K116" s="61" t="s">
        <v>23</v>
      </c>
      <c r="L116" s="61" t="s">
        <v>24</v>
      </c>
      <c r="M116" s="61" t="s">
        <v>23</v>
      </c>
      <c r="N116" s="61" t="s">
        <v>23</v>
      </c>
      <c r="O116" s="61" t="s">
        <v>23</v>
      </c>
      <c r="P116" s="61" t="s">
        <v>23</v>
      </c>
      <c r="Q116" s="61" t="s">
        <v>23</v>
      </c>
      <c r="R116" s="62" t="s">
        <v>137</v>
      </c>
      <c r="S116" s="63" t="s">
        <v>49</v>
      </c>
      <c r="T116" s="64">
        <v>0</v>
      </c>
      <c r="U116" s="64">
        <v>0</v>
      </c>
      <c r="V116" s="64">
        <v>0</v>
      </c>
      <c r="W116" s="64">
        <v>0</v>
      </c>
      <c r="X116" s="64">
        <v>0</v>
      </c>
      <c r="Y116" s="64">
        <v>0</v>
      </c>
      <c r="Z116" s="65">
        <f t="shared" ref="Z116" si="43">T116+U116+V116+W116+X116+Y116</f>
        <v>0</v>
      </c>
      <c r="AA116" s="63"/>
      <c r="AB116" s="43"/>
      <c r="AC116" s="43"/>
      <c r="AD116" s="43"/>
      <c r="AE116" s="1"/>
      <c r="AF116" s="1"/>
    </row>
    <row r="117" spans="1:32" s="21" customFormat="1" ht="30" x14ac:dyDescent="0.25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6" t="s">
        <v>82</v>
      </c>
      <c r="S117" s="14" t="s">
        <v>10</v>
      </c>
      <c r="T117" s="20">
        <v>0</v>
      </c>
      <c r="U117" s="20">
        <v>0</v>
      </c>
      <c r="V117" s="20">
        <v>0</v>
      </c>
      <c r="W117" s="20">
        <v>0</v>
      </c>
      <c r="X117" s="20">
        <v>0</v>
      </c>
      <c r="Y117" s="20">
        <v>0</v>
      </c>
      <c r="Z117" s="6">
        <v>0</v>
      </c>
      <c r="AA117" s="14"/>
      <c r="AB117" s="43"/>
      <c r="AC117" s="43"/>
      <c r="AD117" s="43"/>
      <c r="AE117" s="1"/>
      <c r="AF117" s="1"/>
    </row>
    <row r="118" spans="1:32" ht="44.25" x14ac:dyDescent="0.25">
      <c r="A118" s="61"/>
      <c r="B118" s="61"/>
      <c r="C118" s="61"/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1"/>
      <c r="O118" s="61"/>
      <c r="P118" s="61"/>
      <c r="Q118" s="61"/>
      <c r="R118" s="62" t="s">
        <v>144</v>
      </c>
      <c r="S118" s="63" t="s">
        <v>43</v>
      </c>
      <c r="T118" s="67">
        <v>1</v>
      </c>
      <c r="U118" s="67">
        <v>1</v>
      </c>
      <c r="V118" s="67">
        <v>1</v>
      </c>
      <c r="W118" s="67">
        <v>1</v>
      </c>
      <c r="X118" s="67">
        <v>1</v>
      </c>
      <c r="Y118" s="67">
        <v>1</v>
      </c>
      <c r="Z118" s="67">
        <v>1</v>
      </c>
      <c r="AA118" s="63">
        <v>2026</v>
      </c>
    </row>
    <row r="119" spans="1:32" ht="30" x14ac:dyDescent="0.25">
      <c r="A119" s="36"/>
      <c r="B119" s="36"/>
      <c r="C119" s="36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16" t="s">
        <v>83</v>
      </c>
      <c r="S119" s="14" t="s">
        <v>47</v>
      </c>
      <c r="T119" s="17">
        <v>45</v>
      </c>
      <c r="U119" s="17">
        <v>45</v>
      </c>
      <c r="V119" s="17">
        <v>45</v>
      </c>
      <c r="W119" s="17">
        <v>45</v>
      </c>
      <c r="X119" s="17">
        <v>45</v>
      </c>
      <c r="Y119" s="17">
        <v>45</v>
      </c>
      <c r="Z119" s="6">
        <f>T119+U119+V119+W119+X119+Y119</f>
        <v>270</v>
      </c>
      <c r="AA119" s="14">
        <v>2026</v>
      </c>
    </row>
    <row r="120" spans="1:32" ht="90.6" customHeight="1" x14ac:dyDescent="0.25">
      <c r="A120" s="61"/>
      <c r="B120" s="61"/>
      <c r="C120" s="61"/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1"/>
      <c r="P120" s="61"/>
      <c r="Q120" s="61"/>
      <c r="R120" s="62" t="s">
        <v>174</v>
      </c>
      <c r="S120" s="63" t="s">
        <v>43</v>
      </c>
      <c r="T120" s="67">
        <v>0</v>
      </c>
      <c r="U120" s="67">
        <v>0</v>
      </c>
      <c r="V120" s="67">
        <v>1</v>
      </c>
      <c r="W120" s="67">
        <v>1</v>
      </c>
      <c r="X120" s="67">
        <v>1</v>
      </c>
      <c r="Y120" s="67">
        <v>1</v>
      </c>
      <c r="Z120" s="67">
        <v>1</v>
      </c>
      <c r="AA120" s="63">
        <v>2026</v>
      </c>
    </row>
    <row r="121" spans="1:32" ht="59.45" customHeight="1" x14ac:dyDescent="0.25">
      <c r="A121" s="36"/>
      <c r="B121" s="36"/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16" t="s">
        <v>112</v>
      </c>
      <c r="S121" s="14" t="s">
        <v>46</v>
      </c>
      <c r="T121" s="17">
        <v>0</v>
      </c>
      <c r="U121" s="17">
        <v>0</v>
      </c>
      <c r="V121" s="17">
        <v>24</v>
      </c>
      <c r="W121" s="17">
        <v>24</v>
      </c>
      <c r="X121" s="17">
        <v>24</v>
      </c>
      <c r="Y121" s="17">
        <v>24</v>
      </c>
      <c r="Z121" s="6">
        <f>T121+U121+V121+W121+X121+Y121</f>
        <v>96</v>
      </c>
      <c r="AA121" s="14">
        <v>2026</v>
      </c>
    </row>
    <row r="122" spans="1:32" ht="45" hidden="1" x14ac:dyDescent="0.25">
      <c r="A122" s="36"/>
      <c r="B122" s="36"/>
      <c r="C122" s="36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16" t="s">
        <v>84</v>
      </c>
      <c r="S122" s="14" t="s">
        <v>46</v>
      </c>
      <c r="T122" s="17">
        <v>24</v>
      </c>
      <c r="U122" s="17">
        <v>24</v>
      </c>
      <c r="V122" s="17">
        <v>24</v>
      </c>
      <c r="W122" s="17">
        <v>24</v>
      </c>
      <c r="X122" s="17">
        <v>24</v>
      </c>
      <c r="Y122" s="17">
        <v>24</v>
      </c>
      <c r="Z122" s="6">
        <f>T122+U122+V122+W122+X122+Y122</f>
        <v>144</v>
      </c>
      <c r="AA122" s="14">
        <v>2026</v>
      </c>
    </row>
    <row r="123" spans="1:32" s="57" customFormat="1" ht="34.15" customHeight="1" x14ac:dyDescent="0.25">
      <c r="A123" s="61"/>
      <c r="B123" s="61"/>
      <c r="C123" s="61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P123" s="61"/>
      <c r="Q123" s="61"/>
      <c r="R123" s="62" t="s">
        <v>145</v>
      </c>
      <c r="S123" s="63" t="s">
        <v>43</v>
      </c>
      <c r="T123" s="67">
        <v>0</v>
      </c>
      <c r="U123" s="67">
        <v>0</v>
      </c>
      <c r="V123" s="67">
        <v>1</v>
      </c>
      <c r="W123" s="67">
        <v>1</v>
      </c>
      <c r="X123" s="67">
        <v>1</v>
      </c>
      <c r="Y123" s="67">
        <v>1</v>
      </c>
      <c r="Z123" s="67">
        <v>1</v>
      </c>
      <c r="AA123" s="63">
        <v>2026</v>
      </c>
      <c r="AB123" s="37"/>
      <c r="AC123" s="37"/>
      <c r="AD123" s="37"/>
      <c r="AE123" s="38"/>
      <c r="AF123" s="38"/>
    </row>
    <row r="124" spans="1:32" s="21" customFormat="1" ht="31.15" customHeight="1" x14ac:dyDescent="0.25">
      <c r="A124" s="36"/>
      <c r="B124" s="36"/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16" t="s">
        <v>85</v>
      </c>
      <c r="S124" s="14" t="s">
        <v>46</v>
      </c>
      <c r="T124" s="17">
        <v>0</v>
      </c>
      <c r="U124" s="17">
        <v>0</v>
      </c>
      <c r="V124" s="17">
        <v>4</v>
      </c>
      <c r="W124" s="17">
        <v>4</v>
      </c>
      <c r="X124" s="17">
        <v>4</v>
      </c>
      <c r="Y124" s="17">
        <v>4</v>
      </c>
      <c r="Z124" s="6">
        <f t="shared" ref="Z124" si="44">T124+U124+V124+W124+X124+Y124</f>
        <v>16</v>
      </c>
      <c r="AA124" s="14">
        <v>2026</v>
      </c>
      <c r="AB124" s="43"/>
      <c r="AC124" s="43"/>
      <c r="AD124" s="43"/>
      <c r="AE124" s="1"/>
      <c r="AF124" s="1"/>
    </row>
    <row r="125" spans="1:32" ht="74.45" customHeight="1" x14ac:dyDescent="0.25">
      <c r="A125" s="19"/>
      <c r="B125" s="19"/>
      <c r="C125" s="19"/>
      <c r="D125" s="19"/>
      <c r="E125" s="19"/>
      <c r="F125" s="19"/>
      <c r="G125" s="19"/>
      <c r="H125" s="19"/>
      <c r="I125" s="55"/>
      <c r="J125" s="55"/>
      <c r="K125" s="55"/>
      <c r="L125" s="55"/>
      <c r="M125" s="55"/>
      <c r="N125" s="55"/>
      <c r="O125" s="55"/>
      <c r="P125" s="55"/>
      <c r="Q125" s="55"/>
      <c r="R125" s="56" t="s">
        <v>44</v>
      </c>
      <c r="S125" s="19" t="s">
        <v>49</v>
      </c>
      <c r="T125" s="15">
        <v>0</v>
      </c>
      <c r="U125" s="15">
        <v>0</v>
      </c>
      <c r="V125" s="15">
        <v>0</v>
      </c>
      <c r="W125" s="15">
        <v>0</v>
      </c>
      <c r="X125" s="15">
        <v>0</v>
      </c>
      <c r="Y125" s="15">
        <v>0</v>
      </c>
      <c r="Z125" s="15">
        <v>0</v>
      </c>
      <c r="AA125" s="27">
        <v>2026</v>
      </c>
    </row>
    <row r="126" spans="1:32" ht="29.45" customHeight="1" x14ac:dyDescent="0.25">
      <c r="A126" s="36"/>
      <c r="B126" s="36"/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16" t="s">
        <v>86</v>
      </c>
      <c r="S126" s="14" t="s">
        <v>47</v>
      </c>
      <c r="T126" s="20">
        <f t="shared" ref="T126:Y126" si="45">T131</f>
        <v>200</v>
      </c>
      <c r="U126" s="20">
        <f t="shared" si="45"/>
        <v>200</v>
      </c>
      <c r="V126" s="20">
        <f t="shared" si="45"/>
        <v>200</v>
      </c>
      <c r="W126" s="20">
        <f t="shared" si="45"/>
        <v>200</v>
      </c>
      <c r="X126" s="20">
        <f>X131</f>
        <v>200</v>
      </c>
      <c r="Y126" s="20">
        <f t="shared" si="45"/>
        <v>200</v>
      </c>
      <c r="Z126" s="6">
        <f>T126+U126+V126+W126+X126+Y126</f>
        <v>1200</v>
      </c>
      <c r="AA126" s="14">
        <v>2026</v>
      </c>
    </row>
    <row r="127" spans="1:32" ht="34.9" customHeight="1" x14ac:dyDescent="0.25">
      <c r="A127" s="36"/>
      <c r="B127" s="36"/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16" t="s">
        <v>87</v>
      </c>
      <c r="S127" s="14" t="s">
        <v>49</v>
      </c>
      <c r="T127" s="8">
        <f t="shared" ref="T127:X127" si="46">200*1.6</f>
        <v>320</v>
      </c>
      <c r="U127" s="8">
        <f t="shared" si="46"/>
        <v>320</v>
      </c>
      <c r="V127" s="8">
        <f t="shared" si="46"/>
        <v>320</v>
      </c>
      <c r="W127" s="8">
        <f t="shared" si="46"/>
        <v>320</v>
      </c>
      <c r="X127" s="8">
        <f t="shared" si="46"/>
        <v>320</v>
      </c>
      <c r="Y127" s="8">
        <f t="shared" ref="Y127" si="47">200*1.6</f>
        <v>320</v>
      </c>
      <c r="Z127" s="5">
        <f>T127+U127+V127+W127+X127+Y127</f>
        <v>1920</v>
      </c>
      <c r="AA127" s="14">
        <v>2026</v>
      </c>
    </row>
    <row r="128" spans="1:32" ht="60" x14ac:dyDescent="0.25">
      <c r="A128" s="61"/>
      <c r="B128" s="61"/>
      <c r="C128" s="61"/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61"/>
      <c r="P128" s="61"/>
      <c r="Q128" s="61"/>
      <c r="R128" s="62" t="s">
        <v>113</v>
      </c>
      <c r="S128" s="63" t="s">
        <v>43</v>
      </c>
      <c r="T128" s="67">
        <v>1</v>
      </c>
      <c r="U128" s="67">
        <v>1</v>
      </c>
      <c r="V128" s="67">
        <v>1</v>
      </c>
      <c r="W128" s="67">
        <v>1</v>
      </c>
      <c r="X128" s="67">
        <v>1</v>
      </c>
      <c r="Y128" s="67">
        <v>1</v>
      </c>
      <c r="Z128" s="67">
        <v>1</v>
      </c>
      <c r="AA128" s="63">
        <v>2026</v>
      </c>
    </row>
    <row r="129" spans="1:32" ht="33" customHeight="1" x14ac:dyDescent="0.25">
      <c r="A129" s="36"/>
      <c r="B129" s="36"/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16" t="s">
        <v>114</v>
      </c>
      <c r="S129" s="14" t="s">
        <v>47</v>
      </c>
      <c r="T129" s="20">
        <v>125</v>
      </c>
      <c r="U129" s="20">
        <v>125</v>
      </c>
      <c r="V129" s="20">
        <v>125</v>
      </c>
      <c r="W129" s="20">
        <v>125</v>
      </c>
      <c r="X129" s="20">
        <v>125</v>
      </c>
      <c r="Y129" s="20">
        <v>125</v>
      </c>
      <c r="Z129" s="6">
        <f>T129+U129+V129+W129+X129+Y129</f>
        <v>750</v>
      </c>
      <c r="AA129" s="14">
        <v>2026</v>
      </c>
    </row>
    <row r="130" spans="1:32" ht="58.9" customHeight="1" x14ac:dyDescent="0.25">
      <c r="A130" s="61"/>
      <c r="B130" s="61"/>
      <c r="C130" s="61"/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61"/>
      <c r="P130" s="61"/>
      <c r="Q130" s="61"/>
      <c r="R130" s="62" t="s">
        <v>115</v>
      </c>
      <c r="S130" s="63" t="s">
        <v>43</v>
      </c>
      <c r="T130" s="67">
        <v>1</v>
      </c>
      <c r="U130" s="67">
        <v>1</v>
      </c>
      <c r="V130" s="67">
        <v>1</v>
      </c>
      <c r="W130" s="67">
        <v>1</v>
      </c>
      <c r="X130" s="67">
        <v>1</v>
      </c>
      <c r="Y130" s="67">
        <v>1</v>
      </c>
      <c r="Z130" s="67">
        <v>1</v>
      </c>
      <c r="AA130" s="63">
        <v>2026</v>
      </c>
    </row>
    <row r="131" spans="1:32" ht="46.9" customHeight="1" x14ac:dyDescent="0.25">
      <c r="A131" s="36"/>
      <c r="B131" s="36"/>
      <c r="C131" s="36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16" t="s">
        <v>116</v>
      </c>
      <c r="S131" s="14" t="s">
        <v>47</v>
      </c>
      <c r="T131" s="20">
        <v>200</v>
      </c>
      <c r="U131" s="20">
        <v>200</v>
      </c>
      <c r="V131" s="20">
        <v>200</v>
      </c>
      <c r="W131" s="20">
        <v>200</v>
      </c>
      <c r="X131" s="20">
        <v>200</v>
      </c>
      <c r="Y131" s="20">
        <v>200</v>
      </c>
      <c r="Z131" s="6">
        <f>T131+U131+V131+W131+X131+Y131</f>
        <v>1200</v>
      </c>
      <c r="AA131" s="17">
        <v>2026</v>
      </c>
    </row>
    <row r="132" spans="1:32" s="21" customFormat="1" ht="45" x14ac:dyDescent="0.25">
      <c r="A132" s="61"/>
      <c r="B132" s="61"/>
      <c r="C132" s="61"/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O132" s="61"/>
      <c r="P132" s="61"/>
      <c r="Q132" s="61"/>
      <c r="R132" s="62" t="s">
        <v>117</v>
      </c>
      <c r="S132" s="63" t="s">
        <v>43</v>
      </c>
      <c r="T132" s="67">
        <v>1</v>
      </c>
      <c r="U132" s="67">
        <v>1</v>
      </c>
      <c r="V132" s="67">
        <v>1</v>
      </c>
      <c r="W132" s="67">
        <v>1</v>
      </c>
      <c r="X132" s="67">
        <v>1</v>
      </c>
      <c r="Y132" s="67">
        <v>1</v>
      </c>
      <c r="Z132" s="67">
        <v>1</v>
      </c>
      <c r="AA132" s="63">
        <v>2026</v>
      </c>
      <c r="AB132" s="43"/>
      <c r="AC132" s="43"/>
      <c r="AD132" s="43"/>
      <c r="AE132" s="1"/>
      <c r="AF132" s="1"/>
    </row>
    <row r="133" spans="1:32" s="1" customFormat="1" ht="45" customHeight="1" x14ac:dyDescent="0.25">
      <c r="A133" s="36"/>
      <c r="B133" s="36"/>
      <c r="C133" s="36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16" t="s">
        <v>118</v>
      </c>
      <c r="S133" s="14" t="s">
        <v>47</v>
      </c>
      <c r="T133" s="20">
        <v>1000</v>
      </c>
      <c r="U133" s="20">
        <v>1000</v>
      </c>
      <c r="V133" s="20">
        <v>1000</v>
      </c>
      <c r="W133" s="20">
        <v>1000</v>
      </c>
      <c r="X133" s="20">
        <v>1000</v>
      </c>
      <c r="Y133" s="20">
        <v>1000</v>
      </c>
      <c r="Z133" s="6">
        <f>T133+U133+V133+W133+X133+Y133</f>
        <v>6000</v>
      </c>
      <c r="AA133" s="14">
        <v>2026</v>
      </c>
      <c r="AB133" s="43"/>
      <c r="AC133" s="43"/>
      <c r="AD133" s="43"/>
    </row>
    <row r="134" spans="1:32" s="2" customFormat="1" ht="26.25" hidden="1" customHeight="1" x14ac:dyDescent="0.25">
      <c r="A134" s="30"/>
      <c r="B134" s="30"/>
      <c r="C134" s="30"/>
      <c r="D134" s="30"/>
      <c r="E134" s="30"/>
      <c r="F134" s="30"/>
      <c r="G134" s="30"/>
      <c r="H134" s="58"/>
      <c r="I134" s="30"/>
      <c r="J134" s="30"/>
      <c r="K134" s="30"/>
      <c r="L134" s="30"/>
      <c r="M134" s="30"/>
      <c r="N134" s="30"/>
      <c r="O134" s="30"/>
      <c r="P134" s="30"/>
      <c r="Q134" s="30"/>
      <c r="R134" s="48" t="s">
        <v>8</v>
      </c>
      <c r="S134" s="29" t="s">
        <v>1</v>
      </c>
      <c r="T134" s="4">
        <f t="shared" ref="T134:Y134" si="48">T136+T137</f>
        <v>41792.9</v>
      </c>
      <c r="U134" s="4">
        <f t="shared" si="48"/>
        <v>42055.9</v>
      </c>
      <c r="V134" s="4">
        <f t="shared" si="48"/>
        <v>44284.9</v>
      </c>
      <c r="W134" s="4">
        <f t="shared" si="48"/>
        <v>46100.6</v>
      </c>
      <c r="X134" s="4">
        <f t="shared" si="48"/>
        <v>47760.2</v>
      </c>
      <c r="Y134" s="4">
        <f t="shared" si="48"/>
        <v>49288.5</v>
      </c>
      <c r="Z134" s="4">
        <f>T134+U134+V134+W134+X134+Y134</f>
        <v>271283</v>
      </c>
      <c r="AA134" s="30">
        <v>2026</v>
      </c>
      <c r="AB134" s="37"/>
      <c r="AC134" s="37"/>
      <c r="AD134" s="37"/>
      <c r="AE134" s="38"/>
      <c r="AF134" s="38"/>
    </row>
    <row r="135" spans="1:32" s="21" customFormat="1" ht="42.75" hidden="1" x14ac:dyDescent="0.25">
      <c r="A135" s="14"/>
      <c r="B135" s="14"/>
      <c r="C135" s="14"/>
      <c r="D135" s="14"/>
      <c r="E135" s="14"/>
      <c r="F135" s="14"/>
      <c r="G135" s="14"/>
      <c r="H135" s="35"/>
      <c r="I135" s="14"/>
      <c r="J135" s="14"/>
      <c r="K135" s="14"/>
      <c r="L135" s="14"/>
      <c r="M135" s="14"/>
      <c r="N135" s="14"/>
      <c r="O135" s="14"/>
      <c r="P135" s="14"/>
      <c r="Q135" s="14"/>
      <c r="R135" s="34" t="s">
        <v>40</v>
      </c>
      <c r="S135" s="26"/>
      <c r="T135" s="5"/>
      <c r="U135" s="5"/>
      <c r="V135" s="5"/>
      <c r="W135" s="5"/>
      <c r="X135" s="5"/>
      <c r="Y135" s="5"/>
      <c r="Z135" s="5"/>
      <c r="AA135" s="14"/>
      <c r="AB135" s="43"/>
      <c r="AC135" s="43"/>
      <c r="AD135" s="43"/>
      <c r="AE135" s="1"/>
      <c r="AF135" s="1"/>
    </row>
    <row r="136" spans="1:32" ht="25.9" hidden="1" customHeight="1" x14ac:dyDescent="0.25">
      <c r="A136" s="12" t="s">
        <v>23</v>
      </c>
      <c r="B136" s="12" t="s">
        <v>24</v>
      </c>
      <c r="C136" s="12" t="s">
        <v>25</v>
      </c>
      <c r="D136" s="12" t="s">
        <v>23</v>
      </c>
      <c r="E136" s="12" t="s">
        <v>30</v>
      </c>
      <c r="F136" s="12" t="s">
        <v>23</v>
      </c>
      <c r="G136" s="12" t="s">
        <v>30</v>
      </c>
      <c r="H136" s="12" t="s">
        <v>23</v>
      </c>
      <c r="I136" s="12" t="s">
        <v>31</v>
      </c>
      <c r="J136" s="12" t="s">
        <v>32</v>
      </c>
      <c r="K136" s="12" t="s">
        <v>23</v>
      </c>
      <c r="L136" s="12" t="s">
        <v>30</v>
      </c>
      <c r="M136" s="12"/>
      <c r="N136" s="12"/>
      <c r="O136" s="12"/>
      <c r="P136" s="12" t="s">
        <v>23</v>
      </c>
      <c r="Q136" s="12" t="s">
        <v>23</v>
      </c>
      <c r="R136" s="9" t="s">
        <v>88</v>
      </c>
      <c r="S136" s="13" t="s">
        <v>1</v>
      </c>
      <c r="T136" s="11">
        <v>41537</v>
      </c>
      <c r="U136" s="11">
        <v>41800</v>
      </c>
      <c r="V136" s="11">
        <v>44015.4</v>
      </c>
      <c r="W136" s="11">
        <v>45820</v>
      </c>
      <c r="X136" s="11">
        <v>47469.5</v>
      </c>
      <c r="Y136" s="11">
        <v>48988.5</v>
      </c>
      <c r="Z136" s="10">
        <f>T136+U136+V136+W136+X136+Y136</f>
        <v>269630.40000000002</v>
      </c>
      <c r="AA136" s="13">
        <v>2026</v>
      </c>
    </row>
    <row r="137" spans="1:32" ht="39" hidden="1" customHeight="1" x14ac:dyDescent="0.25">
      <c r="A137" s="12" t="s">
        <v>23</v>
      </c>
      <c r="B137" s="12" t="s">
        <v>24</v>
      </c>
      <c r="C137" s="12" t="s">
        <v>25</v>
      </c>
      <c r="D137" s="12" t="s">
        <v>23</v>
      </c>
      <c r="E137" s="12" t="s">
        <v>30</v>
      </c>
      <c r="F137" s="12" t="s">
        <v>23</v>
      </c>
      <c r="G137" s="12" t="s">
        <v>30</v>
      </c>
      <c r="H137" s="12" t="s">
        <v>23</v>
      </c>
      <c r="I137" s="12" t="s">
        <v>31</v>
      </c>
      <c r="J137" s="12" t="s">
        <v>32</v>
      </c>
      <c r="K137" s="12" t="s">
        <v>39</v>
      </c>
      <c r="L137" s="12" t="s">
        <v>30</v>
      </c>
      <c r="M137" s="12"/>
      <c r="N137" s="12"/>
      <c r="O137" s="12"/>
      <c r="P137" s="12" t="s">
        <v>25</v>
      </c>
      <c r="Q137" s="12" t="s">
        <v>25</v>
      </c>
      <c r="R137" s="9" t="s">
        <v>89</v>
      </c>
      <c r="S137" s="13" t="s">
        <v>1</v>
      </c>
      <c r="T137" s="31">
        <v>255.9</v>
      </c>
      <c r="U137" s="31">
        <v>255.9</v>
      </c>
      <c r="V137" s="31">
        <v>269.5</v>
      </c>
      <c r="W137" s="31">
        <v>280.60000000000002</v>
      </c>
      <c r="X137" s="31">
        <v>290.7</v>
      </c>
      <c r="Y137" s="31">
        <v>300</v>
      </c>
      <c r="Z137" s="10">
        <f>T137+U137+V137+W137+X137+Y137</f>
        <v>1652.6000000000001</v>
      </c>
      <c r="AA137" s="32">
        <v>2026</v>
      </c>
    </row>
    <row r="138" spans="1:32" s="21" customFormat="1" ht="25.9" hidden="1" customHeight="1" x14ac:dyDescent="0.25">
      <c r="A138" s="36"/>
      <c r="B138" s="36"/>
      <c r="C138" s="36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4" t="s">
        <v>41</v>
      </c>
      <c r="S138" s="14"/>
      <c r="T138" s="8"/>
      <c r="U138" s="8"/>
      <c r="V138" s="8"/>
      <c r="W138" s="8"/>
      <c r="X138" s="8"/>
      <c r="Y138" s="8"/>
      <c r="Z138" s="5"/>
      <c r="AA138" s="18"/>
      <c r="AB138" s="43"/>
      <c r="AC138" s="43"/>
      <c r="AD138" s="43"/>
      <c r="AE138" s="1"/>
      <c r="AF138" s="1"/>
    </row>
    <row r="139" spans="1:32" s="21" customFormat="1" ht="30" hidden="1" x14ac:dyDescent="0.25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9" t="s">
        <v>90</v>
      </c>
      <c r="S139" s="13" t="s">
        <v>19</v>
      </c>
      <c r="T139" s="11" t="s">
        <v>20</v>
      </c>
      <c r="U139" s="11" t="s">
        <v>20</v>
      </c>
      <c r="V139" s="11" t="s">
        <v>20</v>
      </c>
      <c r="W139" s="11" t="s">
        <v>20</v>
      </c>
      <c r="X139" s="11" t="s">
        <v>20</v>
      </c>
      <c r="Y139" s="11" t="s">
        <v>20</v>
      </c>
      <c r="Z139" s="11" t="s">
        <v>20</v>
      </c>
      <c r="AA139" s="13">
        <v>2026</v>
      </c>
      <c r="AB139" s="43"/>
      <c r="AC139" s="43"/>
      <c r="AD139" s="43"/>
      <c r="AE139" s="1"/>
      <c r="AF139" s="1"/>
    </row>
    <row r="140" spans="1:32" s="21" customFormat="1" ht="45" hidden="1" x14ac:dyDescent="0.25">
      <c r="A140" s="36"/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16" t="s">
        <v>91</v>
      </c>
      <c r="S140" s="14" t="s">
        <v>9</v>
      </c>
      <c r="T140" s="17">
        <v>500</v>
      </c>
      <c r="U140" s="17">
        <v>500</v>
      </c>
      <c r="V140" s="17">
        <v>500</v>
      </c>
      <c r="W140" s="17">
        <v>500</v>
      </c>
      <c r="X140" s="17">
        <v>500</v>
      </c>
      <c r="Y140" s="17">
        <v>500</v>
      </c>
      <c r="Z140" s="6">
        <f t="shared" ref="Z140:Z155" si="49">T140+U140+V140+W140+X140+Y140</f>
        <v>3000</v>
      </c>
      <c r="AA140" s="18">
        <v>2026</v>
      </c>
      <c r="AB140" s="43"/>
      <c r="AC140" s="43"/>
      <c r="AD140" s="43"/>
      <c r="AE140" s="1"/>
      <c r="AF140" s="1"/>
    </row>
    <row r="141" spans="1:32" s="21" customFormat="1" ht="52.5" hidden="1" customHeight="1" x14ac:dyDescent="0.25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9" t="s">
        <v>92</v>
      </c>
      <c r="S141" s="13" t="s">
        <v>19</v>
      </c>
      <c r="T141" s="11" t="s">
        <v>20</v>
      </c>
      <c r="U141" s="11" t="s">
        <v>20</v>
      </c>
      <c r="V141" s="11" t="s">
        <v>20</v>
      </c>
      <c r="W141" s="11" t="s">
        <v>20</v>
      </c>
      <c r="X141" s="11" t="s">
        <v>20</v>
      </c>
      <c r="Y141" s="11" t="s">
        <v>20</v>
      </c>
      <c r="Z141" s="11" t="s">
        <v>20</v>
      </c>
      <c r="AA141" s="13">
        <v>2026</v>
      </c>
      <c r="AB141" s="43"/>
      <c r="AC141" s="43"/>
      <c r="AD141" s="43"/>
      <c r="AE141" s="1"/>
      <c r="AF141" s="1"/>
    </row>
    <row r="142" spans="1:32" s="21" customFormat="1" ht="60" hidden="1" x14ac:dyDescent="0.25">
      <c r="A142" s="36"/>
      <c r="B142" s="36"/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16" t="s">
        <v>93</v>
      </c>
      <c r="S142" s="14" t="s">
        <v>9</v>
      </c>
      <c r="T142" s="17">
        <v>5</v>
      </c>
      <c r="U142" s="17">
        <v>5</v>
      </c>
      <c r="V142" s="17">
        <v>5</v>
      </c>
      <c r="W142" s="17">
        <v>5</v>
      </c>
      <c r="X142" s="17">
        <v>5</v>
      </c>
      <c r="Y142" s="17">
        <v>5</v>
      </c>
      <c r="Z142" s="6">
        <f t="shared" si="49"/>
        <v>30</v>
      </c>
      <c r="AA142" s="18">
        <v>2026</v>
      </c>
      <c r="AB142" s="43"/>
      <c r="AC142" s="43"/>
      <c r="AD142" s="43"/>
      <c r="AE142" s="1"/>
      <c r="AF142" s="1"/>
    </row>
    <row r="143" spans="1:32" s="21" customFormat="1" ht="45" hidden="1" x14ac:dyDescent="0.25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9" t="s">
        <v>94</v>
      </c>
      <c r="S143" s="13" t="s">
        <v>19</v>
      </c>
      <c r="T143" s="11" t="s">
        <v>20</v>
      </c>
      <c r="U143" s="11" t="s">
        <v>20</v>
      </c>
      <c r="V143" s="11" t="s">
        <v>20</v>
      </c>
      <c r="W143" s="11" t="s">
        <v>20</v>
      </c>
      <c r="X143" s="11" t="s">
        <v>20</v>
      </c>
      <c r="Y143" s="11" t="s">
        <v>20</v>
      </c>
      <c r="Z143" s="11" t="s">
        <v>20</v>
      </c>
      <c r="AA143" s="13">
        <v>2026</v>
      </c>
      <c r="AB143" s="43"/>
      <c r="AC143" s="43"/>
      <c r="AD143" s="43"/>
      <c r="AE143" s="1"/>
      <c r="AF143" s="1"/>
    </row>
    <row r="144" spans="1:32" s="21" customFormat="1" ht="45" hidden="1" x14ac:dyDescent="0.25">
      <c r="A144" s="36"/>
      <c r="B144" s="36"/>
      <c r="C144" s="36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16" t="s">
        <v>95</v>
      </c>
      <c r="S144" s="14" t="s">
        <v>9</v>
      </c>
      <c r="T144" s="17">
        <v>50</v>
      </c>
      <c r="U144" s="17">
        <v>50</v>
      </c>
      <c r="V144" s="17">
        <v>50</v>
      </c>
      <c r="W144" s="17">
        <v>50</v>
      </c>
      <c r="X144" s="17">
        <v>50</v>
      </c>
      <c r="Y144" s="17">
        <v>50</v>
      </c>
      <c r="Z144" s="6">
        <f>T144+U144+V144+W144+X144+Y144</f>
        <v>300</v>
      </c>
      <c r="AA144" s="18">
        <v>2026</v>
      </c>
      <c r="AB144" s="43"/>
      <c r="AC144" s="43"/>
      <c r="AD144" s="43"/>
      <c r="AE144" s="1"/>
      <c r="AF144" s="1"/>
    </row>
    <row r="145" spans="1:32" s="21" customFormat="1" ht="30" hidden="1" x14ac:dyDescent="0.25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9" t="s">
        <v>96</v>
      </c>
      <c r="S145" s="13" t="s">
        <v>19</v>
      </c>
      <c r="T145" s="11" t="s">
        <v>20</v>
      </c>
      <c r="U145" s="11" t="s">
        <v>20</v>
      </c>
      <c r="V145" s="11" t="s">
        <v>20</v>
      </c>
      <c r="W145" s="11" t="s">
        <v>20</v>
      </c>
      <c r="X145" s="11" t="s">
        <v>20</v>
      </c>
      <c r="Y145" s="11" t="s">
        <v>20</v>
      </c>
      <c r="Z145" s="11" t="s">
        <v>20</v>
      </c>
      <c r="AA145" s="13">
        <v>2026</v>
      </c>
      <c r="AB145" s="43"/>
      <c r="AC145" s="43"/>
      <c r="AD145" s="43"/>
      <c r="AE145" s="1"/>
      <c r="AF145" s="1"/>
    </row>
    <row r="146" spans="1:32" s="21" customFormat="1" ht="52.5" hidden="1" customHeight="1" x14ac:dyDescent="0.25">
      <c r="A146" s="36"/>
      <c r="B146" s="36"/>
      <c r="C146" s="36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16" t="s">
        <v>97</v>
      </c>
      <c r="S146" s="14" t="s">
        <v>9</v>
      </c>
      <c r="T146" s="17">
        <v>50</v>
      </c>
      <c r="U146" s="17">
        <v>50</v>
      </c>
      <c r="V146" s="17">
        <v>50</v>
      </c>
      <c r="W146" s="17">
        <v>50</v>
      </c>
      <c r="X146" s="17">
        <v>50</v>
      </c>
      <c r="Y146" s="17">
        <v>50</v>
      </c>
      <c r="Z146" s="6">
        <f t="shared" si="49"/>
        <v>300</v>
      </c>
      <c r="AA146" s="18">
        <v>2026</v>
      </c>
      <c r="AB146" s="43"/>
      <c r="AC146" s="43"/>
      <c r="AD146" s="43"/>
      <c r="AE146" s="1"/>
      <c r="AF146" s="1"/>
    </row>
    <row r="147" spans="1:32" s="21" customFormat="1" ht="39.6" hidden="1" customHeight="1" x14ac:dyDescent="0.25">
      <c r="A147" s="36"/>
      <c r="B147" s="36"/>
      <c r="C147" s="36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16" t="s">
        <v>98</v>
      </c>
      <c r="S147" s="14" t="s">
        <v>10</v>
      </c>
      <c r="T147" s="17">
        <v>100</v>
      </c>
      <c r="U147" s="17">
        <v>100</v>
      </c>
      <c r="V147" s="17">
        <v>100</v>
      </c>
      <c r="W147" s="17">
        <v>100</v>
      </c>
      <c r="X147" s="17">
        <v>100</v>
      </c>
      <c r="Y147" s="17">
        <v>100</v>
      </c>
      <c r="Z147" s="6">
        <f t="shared" si="49"/>
        <v>600</v>
      </c>
      <c r="AA147" s="14">
        <v>2026</v>
      </c>
      <c r="AB147" s="43"/>
      <c r="AC147" s="43"/>
      <c r="AD147" s="43"/>
      <c r="AE147" s="1"/>
      <c r="AF147" s="1"/>
    </row>
    <row r="148" spans="1:32" s="21" customFormat="1" ht="45" hidden="1" x14ac:dyDescent="0.25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9" t="s">
        <v>99</v>
      </c>
      <c r="S148" s="13" t="s">
        <v>19</v>
      </c>
      <c r="T148" s="11" t="s">
        <v>20</v>
      </c>
      <c r="U148" s="11" t="s">
        <v>20</v>
      </c>
      <c r="V148" s="11" t="s">
        <v>20</v>
      </c>
      <c r="W148" s="11" t="s">
        <v>20</v>
      </c>
      <c r="X148" s="11" t="s">
        <v>20</v>
      </c>
      <c r="Y148" s="11" t="s">
        <v>20</v>
      </c>
      <c r="Z148" s="11" t="s">
        <v>20</v>
      </c>
      <c r="AA148" s="32">
        <v>2026</v>
      </c>
      <c r="AB148" s="43"/>
      <c r="AC148" s="43"/>
      <c r="AD148" s="43"/>
      <c r="AE148" s="1"/>
      <c r="AF148" s="1"/>
    </row>
    <row r="149" spans="1:32" s="21" customFormat="1" ht="30" hidden="1" x14ac:dyDescent="0.25">
      <c r="A149" s="36"/>
      <c r="B149" s="36"/>
      <c r="C149" s="36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16" t="s">
        <v>100</v>
      </c>
      <c r="S149" s="14" t="s">
        <v>13</v>
      </c>
      <c r="T149" s="17">
        <v>12</v>
      </c>
      <c r="U149" s="17">
        <v>12</v>
      </c>
      <c r="V149" s="17">
        <v>12</v>
      </c>
      <c r="W149" s="17">
        <v>12</v>
      </c>
      <c r="X149" s="17">
        <v>12</v>
      </c>
      <c r="Y149" s="17">
        <v>12</v>
      </c>
      <c r="Z149" s="6">
        <f t="shared" si="49"/>
        <v>72</v>
      </c>
      <c r="AA149" s="14">
        <v>2026</v>
      </c>
      <c r="AB149" s="43"/>
      <c r="AC149" s="43"/>
      <c r="AD149" s="43"/>
      <c r="AE149" s="1"/>
      <c r="AF149" s="1"/>
    </row>
    <row r="150" spans="1:32" s="21" customFormat="1" ht="45" hidden="1" x14ac:dyDescent="0.25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9" t="s">
        <v>101</v>
      </c>
      <c r="S150" s="13" t="s">
        <v>19</v>
      </c>
      <c r="T150" s="11" t="s">
        <v>20</v>
      </c>
      <c r="U150" s="11" t="s">
        <v>20</v>
      </c>
      <c r="V150" s="11" t="s">
        <v>20</v>
      </c>
      <c r="W150" s="11" t="s">
        <v>20</v>
      </c>
      <c r="X150" s="11" t="s">
        <v>20</v>
      </c>
      <c r="Y150" s="11" t="s">
        <v>20</v>
      </c>
      <c r="Z150" s="28" t="s">
        <v>20</v>
      </c>
      <c r="AA150" s="32">
        <v>2026</v>
      </c>
      <c r="AB150" s="43"/>
      <c r="AC150" s="43"/>
      <c r="AD150" s="43"/>
      <c r="AE150" s="1"/>
      <c r="AF150" s="1"/>
    </row>
    <row r="151" spans="1:32" s="21" customFormat="1" ht="30" hidden="1" x14ac:dyDescent="0.25">
      <c r="A151" s="36"/>
      <c r="B151" s="36"/>
      <c r="C151" s="36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16" t="s">
        <v>102</v>
      </c>
      <c r="S151" s="14" t="s">
        <v>13</v>
      </c>
      <c r="T151" s="17">
        <v>4</v>
      </c>
      <c r="U151" s="17">
        <v>4</v>
      </c>
      <c r="V151" s="17">
        <v>4</v>
      </c>
      <c r="W151" s="17">
        <v>4</v>
      </c>
      <c r="X151" s="17">
        <v>4</v>
      </c>
      <c r="Y151" s="17">
        <v>4</v>
      </c>
      <c r="Z151" s="6">
        <f t="shared" si="49"/>
        <v>24</v>
      </c>
      <c r="AA151" s="14">
        <v>2026</v>
      </c>
      <c r="AB151" s="43"/>
      <c r="AC151" s="43"/>
      <c r="AD151" s="43"/>
      <c r="AE151" s="1"/>
      <c r="AF151" s="1"/>
    </row>
    <row r="152" spans="1:32" s="21" customFormat="1" ht="45" hidden="1" x14ac:dyDescent="0.25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9" t="s">
        <v>103</v>
      </c>
      <c r="S152" s="13" t="s">
        <v>19</v>
      </c>
      <c r="T152" s="11" t="s">
        <v>20</v>
      </c>
      <c r="U152" s="11" t="s">
        <v>20</v>
      </c>
      <c r="V152" s="11" t="s">
        <v>20</v>
      </c>
      <c r="W152" s="11" t="s">
        <v>20</v>
      </c>
      <c r="X152" s="11" t="s">
        <v>20</v>
      </c>
      <c r="Y152" s="11" t="s">
        <v>20</v>
      </c>
      <c r="Z152" s="28" t="s">
        <v>20</v>
      </c>
      <c r="AA152" s="32">
        <v>2026</v>
      </c>
      <c r="AB152" s="43"/>
      <c r="AC152" s="43"/>
      <c r="AD152" s="43"/>
      <c r="AE152" s="1"/>
      <c r="AF152" s="1"/>
    </row>
    <row r="153" spans="1:32" s="21" customFormat="1" ht="30" hidden="1" x14ac:dyDescent="0.25">
      <c r="A153" s="36"/>
      <c r="B153" s="36"/>
      <c r="C153" s="36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16" t="s">
        <v>104</v>
      </c>
      <c r="S153" s="14" t="s">
        <v>13</v>
      </c>
      <c r="T153" s="17">
        <v>5</v>
      </c>
      <c r="U153" s="17">
        <v>5</v>
      </c>
      <c r="V153" s="17">
        <v>5</v>
      </c>
      <c r="W153" s="17">
        <v>5</v>
      </c>
      <c r="X153" s="17">
        <v>5</v>
      </c>
      <c r="Y153" s="17">
        <v>5</v>
      </c>
      <c r="Z153" s="6">
        <f t="shared" si="49"/>
        <v>30</v>
      </c>
      <c r="AA153" s="14">
        <v>2026</v>
      </c>
      <c r="AB153" s="43"/>
      <c r="AC153" s="43"/>
      <c r="AD153" s="43"/>
      <c r="AE153" s="1"/>
      <c r="AF153" s="1"/>
    </row>
    <row r="154" spans="1:32" s="21" customFormat="1" ht="45" hidden="1" x14ac:dyDescent="0.25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9" t="s">
        <v>105</v>
      </c>
      <c r="S154" s="13" t="s">
        <v>19</v>
      </c>
      <c r="T154" s="11" t="s">
        <v>20</v>
      </c>
      <c r="U154" s="11" t="s">
        <v>20</v>
      </c>
      <c r="V154" s="11" t="s">
        <v>20</v>
      </c>
      <c r="W154" s="11" t="s">
        <v>20</v>
      </c>
      <c r="X154" s="11" t="s">
        <v>20</v>
      </c>
      <c r="Y154" s="11" t="s">
        <v>20</v>
      </c>
      <c r="Z154" s="11" t="s">
        <v>20</v>
      </c>
      <c r="AA154" s="32">
        <v>2026</v>
      </c>
      <c r="AB154" s="43"/>
      <c r="AC154" s="43"/>
      <c r="AD154" s="43"/>
      <c r="AE154" s="1"/>
      <c r="AF154" s="1"/>
    </row>
    <row r="155" spans="1:32" s="21" customFormat="1" ht="30" hidden="1" x14ac:dyDescent="0.25">
      <c r="A155" s="36"/>
      <c r="B155" s="36"/>
      <c r="C155" s="36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16" t="s">
        <v>104</v>
      </c>
      <c r="S155" s="14" t="s">
        <v>13</v>
      </c>
      <c r="T155" s="17">
        <v>4</v>
      </c>
      <c r="U155" s="17">
        <v>4</v>
      </c>
      <c r="V155" s="17">
        <v>4</v>
      </c>
      <c r="W155" s="17">
        <v>4</v>
      </c>
      <c r="X155" s="17">
        <v>4</v>
      </c>
      <c r="Y155" s="17">
        <v>4</v>
      </c>
      <c r="Z155" s="6">
        <f t="shared" si="49"/>
        <v>24</v>
      </c>
      <c r="AA155" s="14">
        <v>2026</v>
      </c>
      <c r="AB155" s="43"/>
      <c r="AC155" s="43"/>
      <c r="AD155" s="43"/>
      <c r="AE155" s="1"/>
      <c r="AF155" s="1"/>
    </row>
    <row r="156" spans="1:32" s="21" customFormat="1" x14ac:dyDescent="0.25">
      <c r="A156" s="59"/>
      <c r="B156" s="59"/>
      <c r="C156" s="59"/>
      <c r="D156" s="59"/>
      <c r="E156" s="59"/>
      <c r="F156" s="59"/>
      <c r="G156" s="59"/>
      <c r="H156" s="59"/>
      <c r="I156" s="59"/>
      <c r="J156" s="59"/>
      <c r="K156" s="59"/>
      <c r="L156" s="59"/>
      <c r="M156" s="59"/>
      <c r="N156" s="59"/>
      <c r="O156" s="59"/>
      <c r="P156" s="59"/>
      <c r="Q156" s="59"/>
      <c r="R156" s="60"/>
      <c r="S156" s="39"/>
      <c r="T156" s="40"/>
      <c r="U156" s="40"/>
      <c r="V156" s="40"/>
      <c r="W156" s="40"/>
      <c r="X156" s="40"/>
      <c r="Y156" s="40"/>
      <c r="Z156" s="41"/>
      <c r="AA156" s="39"/>
      <c r="AB156" s="43"/>
      <c r="AC156" s="43"/>
      <c r="AD156" s="43"/>
      <c r="AE156" s="1"/>
      <c r="AF156" s="1"/>
    </row>
    <row r="157" spans="1:32" s="21" customFormat="1" x14ac:dyDescent="0.25">
      <c r="A157" s="92" t="s">
        <v>45</v>
      </c>
      <c r="B157" s="92"/>
      <c r="C157" s="92"/>
      <c r="D157" s="92"/>
      <c r="E157" s="92"/>
      <c r="F157" s="92"/>
      <c r="G157" s="92"/>
      <c r="H157" s="92"/>
      <c r="I157" s="92"/>
      <c r="J157" s="92"/>
      <c r="K157" s="92"/>
      <c r="L157" s="92"/>
      <c r="M157" s="92"/>
      <c r="N157" s="92"/>
      <c r="O157" s="92"/>
      <c r="P157" s="92"/>
      <c r="Q157" s="92"/>
      <c r="R157" s="92"/>
      <c r="S157" s="92"/>
      <c r="T157" s="92"/>
      <c r="U157" s="92"/>
      <c r="V157" s="92"/>
      <c r="W157" s="92"/>
      <c r="X157" s="92"/>
      <c r="Y157" s="92"/>
      <c r="Z157" s="92"/>
      <c r="AA157" s="92"/>
      <c r="AB157" s="43"/>
      <c r="AC157" s="43"/>
      <c r="AD157" s="43"/>
      <c r="AE157" s="1"/>
      <c r="AF157" s="1"/>
    </row>
    <row r="158" spans="1:32" s="21" customFormat="1" x14ac:dyDescent="0.25">
      <c r="A158" s="69"/>
      <c r="B158" s="69"/>
      <c r="C158" s="69"/>
      <c r="D158" s="69"/>
      <c r="E158" s="69"/>
      <c r="F158" s="69"/>
      <c r="G158" s="69"/>
      <c r="H158" s="69"/>
      <c r="I158" s="69"/>
      <c r="J158" s="69"/>
      <c r="K158" s="69"/>
      <c r="L158" s="69"/>
      <c r="M158" s="69"/>
      <c r="N158" s="69"/>
      <c r="O158" s="69"/>
      <c r="P158" s="69"/>
      <c r="Q158" s="69"/>
      <c r="R158" s="80"/>
      <c r="S158" s="80"/>
      <c r="T158" s="80"/>
      <c r="U158" s="80"/>
      <c r="V158" s="80"/>
      <c r="W158" s="80"/>
      <c r="X158" s="80"/>
      <c r="Y158" s="80"/>
      <c r="Z158" s="80"/>
      <c r="AA158" s="79" t="s">
        <v>161</v>
      </c>
      <c r="AB158" s="43"/>
      <c r="AC158" s="43"/>
      <c r="AD158" s="43"/>
      <c r="AE158" s="1"/>
      <c r="AF158" s="1"/>
    </row>
    <row r="159" spans="1:32" s="21" customFormat="1" x14ac:dyDescent="0.25">
      <c r="A159" s="69"/>
      <c r="B159" s="69"/>
      <c r="C159" s="69"/>
      <c r="D159" s="69"/>
      <c r="E159" s="69"/>
      <c r="F159" s="69"/>
      <c r="G159" s="69"/>
      <c r="H159" s="69"/>
      <c r="I159" s="69"/>
      <c r="J159" s="69"/>
      <c r="K159" s="69"/>
      <c r="L159" s="69"/>
      <c r="M159" s="69"/>
      <c r="N159" s="69"/>
      <c r="O159" s="69"/>
      <c r="P159" s="69"/>
      <c r="Q159" s="69"/>
      <c r="R159" s="80"/>
      <c r="S159" s="80"/>
      <c r="T159" s="80"/>
      <c r="U159" s="80"/>
      <c r="V159" s="80"/>
      <c r="W159" s="80"/>
      <c r="X159" s="80"/>
      <c r="Y159" s="80"/>
      <c r="Z159" s="80"/>
      <c r="AA159" s="79"/>
      <c r="AB159" s="43"/>
      <c r="AC159" s="43"/>
      <c r="AD159" s="43"/>
      <c r="AE159" s="1"/>
      <c r="AF159" s="1"/>
    </row>
    <row r="160" spans="1:32" ht="31.15" customHeight="1" x14ac:dyDescent="0.25">
      <c r="A160" s="85" t="s">
        <v>154</v>
      </c>
      <c r="B160" s="85"/>
      <c r="C160" s="85"/>
      <c r="D160" s="85"/>
      <c r="E160" s="85"/>
      <c r="F160" s="85"/>
      <c r="G160" s="85"/>
      <c r="H160" s="85"/>
      <c r="I160" s="85"/>
      <c r="J160" s="85"/>
      <c r="K160" s="85"/>
      <c r="L160" s="85"/>
      <c r="M160" s="85"/>
      <c r="N160" s="85"/>
      <c r="O160" s="85"/>
      <c r="P160" s="85"/>
      <c r="Q160" s="85"/>
      <c r="R160" s="85"/>
      <c r="S160" s="85"/>
      <c r="T160" s="85"/>
      <c r="U160" s="85"/>
      <c r="V160" s="85"/>
      <c r="W160" s="85"/>
      <c r="X160" s="85"/>
      <c r="Y160" s="85"/>
      <c r="Z160" s="85"/>
      <c r="AA160" s="85"/>
    </row>
  </sheetData>
  <autoFilter ref="A14:AF14"/>
  <mergeCells count="23">
    <mergeCell ref="V1:AA1"/>
    <mergeCell ref="A157:AA157"/>
    <mergeCell ref="A13:C13"/>
    <mergeCell ref="D13:E13"/>
    <mergeCell ref="F13:G13"/>
    <mergeCell ref="A12:Q12"/>
    <mergeCell ref="H13:Q13"/>
    <mergeCell ref="S12:S13"/>
    <mergeCell ref="R12:R13"/>
    <mergeCell ref="Z12:AA12"/>
    <mergeCell ref="T12:Y12"/>
    <mergeCell ref="A10:AA10"/>
    <mergeCell ref="A9:AA9"/>
    <mergeCell ref="A3:AA3"/>
    <mergeCell ref="V2:AA2"/>
    <mergeCell ref="A4:AA4"/>
    <mergeCell ref="A5:AA5"/>
    <mergeCell ref="A6:AA6"/>
    <mergeCell ref="A8:AA8"/>
    <mergeCell ref="A160:AA160"/>
    <mergeCell ref="R45:R47"/>
    <mergeCell ref="R50:R52"/>
    <mergeCell ref="R55:R57"/>
  </mergeCells>
  <pageMargins left="0.39370078740157483" right="0.39370078740157483" top="0.78740157480314965" bottom="0.39370078740157483" header="0" footer="0"/>
  <pageSetup paperSize="9" scale="65" orientation="landscape" r:id="rId1"/>
  <headerFooter differentFirst="1">
    <oddHeader>&amp;C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4" sqref="B4:B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Всего-дор</vt:lpstr>
      <vt:lpstr>Лист1</vt:lpstr>
      <vt:lpstr>'Всего-дор'!Заголовки_для_печати</vt:lpstr>
      <vt:lpstr>'Всего-дор'!Область_печати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2019-11-01T13:36:31Z</dcterms:modified>
</cp:coreProperties>
</file>